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0630081W-FS-1\home$\lrobin\Documents\2017-2018\MC Animation-gestion de projets dans le secteur sportif\Certification\CCF 2021\APT\"/>
    </mc:Choice>
  </mc:AlternateContent>
  <bookViews>
    <workbookView xWindow="0" yWindow="0" windowWidth="20460" windowHeight="7290"/>
  </bookViews>
  <sheets>
    <sheet name="E1" sheetId="1" r:id="rId1"/>
    <sheet name="E2 S1" sheetId="4" r:id="rId2"/>
    <sheet name="E2 S2 APT (1)" sheetId="5" r:id="rId3"/>
    <sheet name="E2 S2 APT (2)" sheetId="9" r:id="rId4"/>
    <sheet name="E2 S3" sheetId="6" r:id="rId5"/>
    <sheet name="E3" sheetId="7" r:id="rId6"/>
    <sheet name="Feuil1 (2)" sheetId="3" state="hidden" r:id="rId7"/>
  </sheets>
  <externalReferences>
    <externalReference r:id="rId8"/>
  </externalReferences>
  <definedNames>
    <definedName name="_Toc302061785" localSheetId="0">'E1'!#REF!</definedName>
    <definedName name="_Toc302061785" localSheetId="6">'Feuil1 (2)'!#REF!</definedName>
    <definedName name="_Toc302061786" localSheetId="0">'E1'!#REF!</definedName>
    <definedName name="_Toc302061786" localSheetId="6">'Feuil1 (2)'!#REF!</definedName>
    <definedName name="_xlnm.Print_Area" localSheetId="0">'E1'!$B$1:$I$49</definedName>
    <definedName name="_xlnm.Print_Area" localSheetId="1">'E2 S1'!$B$1:$I$44</definedName>
    <definedName name="_xlnm.Print_Area" localSheetId="2">'E2 S2 APT (1)'!$B$1:$H$42</definedName>
    <definedName name="_xlnm.Print_Area" localSheetId="3">'E2 S2 APT (2)'!$B$1:$H$42</definedName>
    <definedName name="_xlnm.Print_Area" localSheetId="4">'E2 S3'!$B$1:$I$42</definedName>
    <definedName name="_xlnm.Print_Area" localSheetId="5">'E3'!$B$1:$I$56</definedName>
    <definedName name="_xlnm.Print_Area" localSheetId="6">'Feuil1 (2)'!$C$1:$J$52</definedName>
    <definedName name="zone_Pr">[1]RVC_Pr!$A$1:$V$95</definedName>
    <definedName name="zone_Pu">[1]RVC_Pu!$A$1:$U$364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7" l="1"/>
  <c r="C4" i="7"/>
  <c r="B4" i="6" l="1"/>
  <c r="C4" i="6"/>
  <c r="D4" i="6"/>
  <c r="E4" i="6"/>
  <c r="R32" i="9"/>
  <c r="R31" i="9"/>
  <c r="R30" i="9" s="1"/>
  <c r="R29" i="9" s="1"/>
  <c r="R28" i="9" s="1"/>
  <c r="M29" i="9"/>
  <c r="Y27" i="9"/>
  <c r="Y28" i="9" s="1"/>
  <c r="Y29" i="9" s="1"/>
  <c r="Y30" i="9" s="1"/>
  <c r="Y31" i="9" s="1"/>
  <c r="Y32" i="9" s="1"/>
  <c r="M22" i="9"/>
  <c r="M21" i="9"/>
  <c r="M20" i="9"/>
  <c r="N26" i="9" s="1"/>
  <c r="M17" i="9"/>
  <c r="M16" i="9"/>
  <c r="M15" i="9"/>
  <c r="N23" i="9" s="1"/>
  <c r="F4" i="9"/>
  <c r="E4" i="9"/>
  <c r="D4" i="9"/>
  <c r="C4" i="9"/>
  <c r="A2" i="9" s="1"/>
  <c r="B4" i="9"/>
  <c r="F4" i="5"/>
  <c r="F4" i="6"/>
  <c r="F4" i="7"/>
  <c r="F4" i="4"/>
  <c r="E4" i="5"/>
  <c r="E4" i="7"/>
  <c r="E4" i="4"/>
  <c r="D4" i="5"/>
  <c r="D4" i="7"/>
  <c r="D4" i="4"/>
  <c r="C4" i="5"/>
  <c r="C4" i="4"/>
  <c r="B4" i="5"/>
  <c r="B4" i="4"/>
  <c r="R45" i="7" l="1"/>
  <c r="R44" i="7"/>
  <c r="R43" i="7" s="1"/>
  <c r="R42" i="7" s="1"/>
  <c r="R41" i="7" s="1"/>
  <c r="M42" i="7"/>
  <c r="Y40" i="7"/>
  <c r="Y41" i="7" s="1"/>
  <c r="Y42" i="7" s="1"/>
  <c r="Y43" i="7" s="1"/>
  <c r="Y44" i="7" s="1"/>
  <c r="Y45" i="7" s="1"/>
  <c r="M17" i="6"/>
  <c r="M16" i="6"/>
  <c r="M15" i="6"/>
  <c r="M14" i="6"/>
  <c r="Y13" i="6"/>
  <c r="Y14" i="6" s="1"/>
  <c r="Y15" i="6" s="1"/>
  <c r="Y16" i="6" s="1"/>
  <c r="Y17" i="6" s="1"/>
  <c r="Y18" i="6" s="1"/>
  <c r="R31" i="6"/>
  <c r="R30" i="6"/>
  <c r="R29" i="6" s="1"/>
  <c r="R28" i="6" s="1"/>
  <c r="R27" i="6" s="1"/>
  <c r="M28" i="6"/>
  <c r="Y26" i="6"/>
  <c r="Y27" i="6" s="1"/>
  <c r="Y28" i="6" s="1"/>
  <c r="Y29" i="6" s="1"/>
  <c r="Y30" i="6" s="1"/>
  <c r="Y31" i="6" s="1"/>
  <c r="R32" i="5" l="1"/>
  <c r="R31" i="5"/>
  <c r="R30" i="5" s="1"/>
  <c r="R29" i="5" s="1"/>
  <c r="R28" i="5" s="1"/>
  <c r="M29" i="5"/>
  <c r="Y27" i="5"/>
  <c r="Y28" i="5" s="1"/>
  <c r="Y29" i="5" s="1"/>
  <c r="Y30" i="5" s="1"/>
  <c r="Y31" i="5" s="1"/>
  <c r="Y32" i="5" s="1"/>
  <c r="R34" i="4"/>
  <c r="R33" i="4"/>
  <c r="R32" i="4"/>
  <c r="R31" i="4" s="1"/>
  <c r="R30" i="4" s="1"/>
  <c r="M31" i="4"/>
  <c r="Y29" i="4"/>
  <c r="Y30" i="4" s="1"/>
  <c r="Y31" i="4" s="1"/>
  <c r="Y32" i="4" s="1"/>
  <c r="Y33" i="4" s="1"/>
  <c r="Y34" i="4" s="1"/>
  <c r="R39" i="1"/>
  <c r="M21" i="5" l="1"/>
  <c r="M22" i="5"/>
  <c r="M16" i="5"/>
  <c r="M17" i="5"/>
  <c r="M20" i="5"/>
  <c r="M15" i="5"/>
  <c r="N26" i="5" l="1"/>
  <c r="N23" i="5"/>
  <c r="P31" i="7"/>
  <c r="M31" i="7"/>
  <c r="M30" i="7"/>
  <c r="M29" i="7"/>
  <c r="M24" i="7"/>
  <c r="M23" i="7"/>
  <c r="M22" i="7"/>
  <c r="M17" i="7"/>
  <c r="M16" i="7"/>
  <c r="M15" i="7"/>
  <c r="Y5" i="7"/>
  <c r="Y6" i="7" s="1"/>
  <c r="Y7" i="7" s="1"/>
  <c r="Y8" i="7" s="1"/>
  <c r="Y9" i="7" s="1"/>
  <c r="Y10" i="7" s="1"/>
  <c r="Y13" i="7" s="1"/>
  <c r="Y14" i="7" s="1"/>
  <c r="Y15" i="7" s="1"/>
  <c r="Y16" i="7" s="1"/>
  <c r="Y17" i="7" s="1"/>
  <c r="Y20" i="7" s="1"/>
  <c r="Y21" i="7" s="1"/>
  <c r="Y22" i="7" s="1"/>
  <c r="Y23" i="7" s="1"/>
  <c r="Y24" i="7" s="1"/>
  <c r="Y27" i="7" s="1"/>
  <c r="Y28" i="7" s="1"/>
  <c r="Y29" i="7" s="1"/>
  <c r="Y30" i="7" s="1"/>
  <c r="Y31" i="7" s="1"/>
  <c r="R38" i="1"/>
  <c r="R37" i="1" s="1"/>
  <c r="R36" i="1" s="1"/>
  <c r="R35" i="1" s="1"/>
  <c r="M18" i="4"/>
  <c r="M19" i="4"/>
  <c r="M20" i="4"/>
  <c r="M14" i="4"/>
  <c r="M15" i="4"/>
  <c r="M18" i="1"/>
  <c r="M19" i="1"/>
  <c r="M20" i="1"/>
  <c r="M13" i="1"/>
  <c r="M15" i="1"/>
  <c r="O31" i="7" l="1"/>
  <c r="M13" i="4"/>
  <c r="A2" i="4" l="1"/>
  <c r="A2" i="5" l="1"/>
  <c r="M14" i="1" l="1"/>
  <c r="M23" i="1"/>
  <c r="M24" i="1"/>
  <c r="M25" i="1"/>
  <c r="P25" i="1" l="1"/>
  <c r="N35" i="3" l="1"/>
  <c r="S32" i="3"/>
  <c r="S31" i="3"/>
  <c r="S30" i="3" s="1"/>
  <c r="S29" i="3" s="1"/>
  <c r="S28" i="3" s="1"/>
  <c r="N25" i="3"/>
  <c r="N24" i="3"/>
  <c r="N23" i="3"/>
  <c r="N20" i="3"/>
  <c r="N19" i="3"/>
  <c r="N18" i="3"/>
  <c r="N15" i="3"/>
  <c r="N14" i="3"/>
  <c r="N13" i="3"/>
  <c r="P25" i="3" s="1"/>
  <c r="G6" i="3"/>
  <c r="Z5" i="3"/>
  <c r="Z6" i="3" s="1"/>
  <c r="Z7" i="3" s="1"/>
  <c r="Z8" i="3" s="1"/>
  <c r="Z9" i="3" s="1"/>
  <c r="Z10" i="3" s="1"/>
  <c r="Z11" i="3" s="1"/>
  <c r="Z12" i="3" s="1"/>
  <c r="Z13" i="3" s="1"/>
  <c r="Z14" i="3" s="1"/>
  <c r="Z15" i="3" s="1"/>
  <c r="Z16" i="3" s="1"/>
  <c r="Z17" i="3" s="1"/>
  <c r="Z18" i="3" s="1"/>
  <c r="Z19" i="3" s="1"/>
  <c r="Z20" i="3" s="1"/>
  <c r="Z21" i="3" s="1"/>
  <c r="Z22" i="3" s="1"/>
  <c r="Z23" i="3" s="1"/>
  <c r="Z24" i="3" s="1"/>
  <c r="Z25" i="3" s="1"/>
  <c r="Z26" i="3" s="1"/>
  <c r="Z27" i="3" s="1"/>
  <c r="Z28" i="3" s="1"/>
  <c r="Z29" i="3" s="1"/>
  <c r="Z30" i="3" s="1"/>
  <c r="Z31" i="3" s="1"/>
  <c r="Z32" i="3" s="1"/>
  <c r="Z33" i="3" s="1"/>
  <c r="Z34" i="3" s="1"/>
  <c r="Z35" i="3" s="1"/>
  <c r="Z36" i="3" s="1"/>
  <c r="Z37" i="3" s="1"/>
  <c r="Z38" i="3" s="1"/>
  <c r="Z39" i="3" s="1"/>
  <c r="Z40" i="3" s="1"/>
  <c r="Z41" i="3" s="1"/>
  <c r="Z42" i="3" s="1"/>
  <c r="Z43" i="3" s="1"/>
  <c r="A2" i="3"/>
  <c r="Q34" i="3" l="1"/>
  <c r="R34" i="3" s="1"/>
  <c r="Q40" i="3" s="1"/>
  <c r="G30" i="3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34" i="1" s="1"/>
  <c r="Y35" i="1" s="1"/>
  <c r="Y36" i="1" s="1"/>
  <c r="Y37" i="1" s="1"/>
  <c r="Y38" i="1" s="1"/>
  <c r="Y39" i="1" s="1"/>
  <c r="G29" i="3" l="1"/>
  <c r="J29" i="3"/>
  <c r="I29" i="3"/>
  <c r="H29" i="3"/>
  <c r="O25" i="1"/>
  <c r="N29" i="3" l="1"/>
  <c r="M36" i="1" l="1"/>
  <c r="N21" i="4"/>
</calcChain>
</file>

<file path=xl/sharedStrings.xml><?xml version="1.0" encoding="utf-8"?>
<sst xmlns="http://schemas.openxmlformats.org/spreadsheetml/2006/main" count="692" uniqueCount="227">
  <si>
    <t>Clarté et efficacité de la communication</t>
  </si>
  <si>
    <t>Pertinence et qualité du document produit</t>
  </si>
  <si>
    <t>Cohérence et pertinence de la promotion des projets et actions de la structure</t>
  </si>
  <si>
    <t>Pertinence des besoins et attentes repérés</t>
  </si>
  <si>
    <t>Pertinence du choix des démarches</t>
  </si>
  <si>
    <t xml:space="preserve">Rigueur et respect des dispositifs de sécurité mis en place  </t>
  </si>
  <si>
    <t>C3.1 Se situer dans la structure</t>
  </si>
  <si>
    <t>Respect du fonctionnement de la structure et du contexte professionnel</t>
  </si>
  <si>
    <t>C3.2 Situer la structure dans différents types d’environnements</t>
  </si>
  <si>
    <t>C3.3 Participer à la vie de la structure</t>
  </si>
  <si>
    <t>Implication dans la vie de la structure</t>
  </si>
  <si>
    <t>Respect de l’environnement de la structure</t>
  </si>
  <si>
    <t>Satisfaisant  </t>
  </si>
  <si>
    <t>Très  
satisfaisant  </t>
  </si>
  <si>
    <t>Excellent  </t>
  </si>
  <si>
    <t xml:space="preserve">        </t>
  </si>
  <si>
    <t>C1</t>
  </si>
  <si>
    <t>C2</t>
  </si>
  <si>
    <t>C3</t>
  </si>
  <si>
    <t xml:space="preserve">    </t>
  </si>
  <si>
    <t>IC1</t>
  </si>
  <si>
    <t>IC2</t>
  </si>
  <si>
    <t>IC3</t>
  </si>
  <si>
    <t>Bilan de l'évaluation</t>
  </si>
  <si>
    <t>ACmin =</t>
  </si>
  <si>
    <t>Smin =</t>
  </si>
  <si>
    <t>TSmin =</t>
  </si>
  <si>
    <t>S</t>
  </si>
  <si>
    <t>Emin =</t>
  </si>
  <si>
    <t>TS</t>
  </si>
  <si>
    <t>Maxi =</t>
  </si>
  <si>
    <t>E</t>
  </si>
  <si>
    <t>invisible =</t>
  </si>
  <si>
    <t>aiguille =</t>
  </si>
  <si>
    <t>largeur =</t>
  </si>
  <si>
    <t>rien =</t>
  </si>
  <si>
    <t>Fiche d'aide à l'évaluation certificative de la MC AG2S</t>
  </si>
  <si>
    <t>Civilité</t>
  </si>
  <si>
    <t>Nom</t>
  </si>
  <si>
    <t>Prénom</t>
  </si>
  <si>
    <t>Etablissement</t>
  </si>
  <si>
    <t>Date de naissance</t>
  </si>
  <si>
    <t>Dominante choisie (AAN/APT)</t>
  </si>
  <si>
    <t>Epreuve évaluée</t>
  </si>
  <si>
    <t>date de l'évaluation</t>
  </si>
  <si>
    <t>Nom - Prénom - Qualité de l'évaluatieur</t>
  </si>
  <si>
    <t>C1.1</t>
  </si>
  <si>
    <t>C1.2</t>
  </si>
  <si>
    <t>C1.3</t>
  </si>
  <si>
    <t>Communiquer dans les situations de la vie professionnelle</t>
  </si>
  <si>
    <t>Adapter sa communication aux différents publics</t>
  </si>
  <si>
    <t>Produire des écrits professionnels</t>
  </si>
  <si>
    <t>Promouvoir les projets et actions de la structure</t>
  </si>
  <si>
    <t>Compétences évaluées - indicateurs d'évaluation</t>
  </si>
  <si>
    <t>Insuffisant</t>
  </si>
  <si>
    <t>Prendre en compte les caractéristiques des publics dans leurs environnements dans une démarche d'éducation à la citoyenneté</t>
  </si>
  <si>
    <t>C2.1</t>
  </si>
  <si>
    <t>C2.2</t>
  </si>
  <si>
    <t>C2.3</t>
  </si>
  <si>
    <t>Repérer les attentes et les besoins des différents publics</t>
  </si>
  <si>
    <t>Définir les enjeux et  les démarches adaptées en fonction des publics</t>
  </si>
  <si>
    <t>Garantir l’intégrité physique et morale des publics</t>
  </si>
  <si>
    <t xml:space="preserve">Contribuer au fonctionnement d’une structure </t>
  </si>
  <si>
    <t>Coefficient</t>
  </si>
  <si>
    <t>x</t>
  </si>
  <si>
    <t>proposition de note généré par la grille</t>
  </si>
  <si>
    <t>note proposée par le jury</t>
  </si>
  <si>
    <t>/20</t>
  </si>
  <si>
    <t>C3.1</t>
  </si>
  <si>
    <t>C3.2</t>
  </si>
  <si>
    <t>C3.3</t>
  </si>
  <si>
    <t>positionnement du candidat</t>
  </si>
  <si>
    <t>note&gt;8</t>
  </si>
  <si>
    <t>8&lt;note&lt;12</t>
  </si>
  <si>
    <t>12&lt;note&lt;16</t>
  </si>
  <si>
    <t>note&gt;16</t>
  </si>
  <si>
    <t>Appréciation du jury</t>
  </si>
  <si>
    <t>I</t>
  </si>
  <si>
    <t/>
  </si>
  <si>
    <t>plage de notation</t>
  </si>
  <si>
    <t>Se situer dans la structure</t>
  </si>
  <si>
    <t>Situer la structure dans différents types d’environnements</t>
  </si>
  <si>
    <t>Participer à la vie de la structure</t>
  </si>
  <si>
    <t>Palier 1</t>
  </si>
  <si>
    <t>Palier 2</t>
  </si>
  <si>
    <t>Palier 3</t>
  </si>
  <si>
    <t>Palier 4</t>
  </si>
  <si>
    <t>Efficacité de la communication</t>
  </si>
  <si>
    <t>Efficacité de l'implication dans la vie de la structure</t>
  </si>
  <si>
    <t>Positionnement global à l'issue de l'évaluation</t>
  </si>
  <si>
    <t xml:space="preserve">Note au demi point </t>
  </si>
  <si>
    <t>Chaque compétence est graduée en 4 paliers</t>
  </si>
  <si>
    <t xml:space="preserve">PALIER 2 : </t>
  </si>
  <si>
    <t xml:space="preserve">PALIER 3 : </t>
  </si>
  <si>
    <t xml:space="preserve">PALIER 4 : </t>
  </si>
  <si>
    <t>Appropriation de la situation, du contexte professionnel, avec technicité</t>
  </si>
  <si>
    <t>Réalisation avec compréhension de l'environnement et de ses enjeux</t>
  </si>
  <si>
    <t>Mobilisation dans des situations complexes, anticipation, propositions d'améliorations</t>
  </si>
  <si>
    <t>Mise en œuvre partielle, début d'appropriation du contexte, gestes professionnels ou technicité en construction</t>
  </si>
  <si>
    <t>Signature</t>
  </si>
  <si>
    <t>Mode d'évaluation</t>
  </si>
  <si>
    <t>Contrôle en cours de formation</t>
  </si>
  <si>
    <t xml:space="preserve">PALIER 1 : </t>
  </si>
  <si>
    <t>Qualité de l'évaluateur</t>
  </si>
  <si>
    <t>Membres de la commision d'évaluation</t>
  </si>
  <si>
    <t>Nom et prénom</t>
  </si>
  <si>
    <t xml:space="preserve">Explicitation des paliers </t>
  </si>
  <si>
    <t>E2-Mettre en œuvre un projet d’animation</t>
  </si>
  <si>
    <t>C5</t>
  </si>
  <si>
    <t>Conduire un projet d'animation</t>
  </si>
  <si>
    <t>C5.1</t>
  </si>
  <si>
    <t>Planifier les étapes de la réalisation</t>
  </si>
  <si>
    <t>Pertinence de la planification du projet par étapes</t>
  </si>
  <si>
    <t>C5.2</t>
  </si>
  <si>
    <t>C5.3</t>
  </si>
  <si>
    <t>Procéder aux régulations nécessaires</t>
  </si>
  <si>
    <t>Pertinence des régulations</t>
  </si>
  <si>
    <t>Domaine 2</t>
  </si>
  <si>
    <t xml:space="preserve">Démontrer un niveau technique de pratique personnelle </t>
  </si>
  <si>
    <t>Niveau de performance atteint</t>
  </si>
  <si>
    <t>activités physiques de pleine nature</t>
  </si>
  <si>
    <t>Maîtrise d'exécution</t>
  </si>
  <si>
    <t>C4</t>
  </si>
  <si>
    <t>Concevoir un projet d'animation</t>
  </si>
  <si>
    <t>C4.1</t>
  </si>
  <si>
    <t>Situer son projet d'animation dans son environnement, en fonction de la structure, de ses ressources et du public accueilli</t>
  </si>
  <si>
    <t>Cohérence entre le projet d'animation et son contexte</t>
  </si>
  <si>
    <t>C4.2</t>
  </si>
  <si>
    <t>Définir les objectifs et les modalités d'évaluation</t>
  </si>
  <si>
    <t>Pertinence des objectifs et des modalités d'évaluation</t>
  </si>
  <si>
    <t>C4.3</t>
  </si>
  <si>
    <t>Pertinence des moyens retenus</t>
  </si>
  <si>
    <t>C6</t>
  </si>
  <si>
    <t>Evaluer un projet d'animation</t>
  </si>
  <si>
    <t>C6.1</t>
  </si>
  <si>
    <t>Utiliser les outils d'évaluation adaptés</t>
  </si>
  <si>
    <t>Pertinence des outils d'évaluation et d'auto évaluation</t>
  </si>
  <si>
    <t>C6.2</t>
  </si>
  <si>
    <t>Produire un bilan</t>
  </si>
  <si>
    <t>Qualité du bilan produit</t>
  </si>
  <si>
    <t>C6.3</t>
  </si>
  <si>
    <t>Identifier les perspectives d'évolution</t>
  </si>
  <si>
    <t>Pertinence des perspectives d'évolution</t>
  </si>
  <si>
    <r>
      <t>3</t>
    </r>
    <r>
      <rPr>
        <b/>
        <vertAlign val="superscript"/>
        <sz val="20"/>
        <color rgb="FF000000"/>
        <rFont val="Calibri"/>
        <family val="2"/>
        <scheme val="minor"/>
      </rPr>
      <t>ème</t>
    </r>
    <r>
      <rPr>
        <b/>
        <sz val="20"/>
        <color rgb="FF000000"/>
        <rFont val="Calibri"/>
        <family val="2"/>
        <scheme val="minor"/>
      </rPr>
      <t xml:space="preserve"> situation d'évaluation</t>
    </r>
  </si>
  <si>
    <r>
      <t>1</t>
    </r>
    <r>
      <rPr>
        <b/>
        <vertAlign val="superscript"/>
        <sz val="20"/>
        <color rgb="FF000000"/>
        <rFont val="Calibri"/>
        <family val="2"/>
        <scheme val="minor"/>
      </rPr>
      <t>ère</t>
    </r>
    <r>
      <rPr>
        <b/>
        <sz val="20"/>
        <color rgb="FF000000"/>
        <rFont val="Calibri"/>
        <family val="2"/>
        <scheme val="minor"/>
      </rPr>
      <t xml:space="preserve"> situation d'évaluation</t>
    </r>
  </si>
  <si>
    <t>Date de l'évaluation</t>
  </si>
  <si>
    <t>Familles d'activités</t>
  </si>
  <si>
    <t>Activité support de l'évaluation</t>
  </si>
  <si>
    <t>Fiche d'aide à l'évaluation certificative de l'épreuve E1 - MC AG2S session 2019 (CCF)</t>
  </si>
  <si>
    <t xml:space="preserve">U1 </t>
  </si>
  <si>
    <t>U2</t>
  </si>
  <si>
    <t xml:space="preserve">Fiche d'aide à l'évaluation certificative de l'épreuve E2 - MC AG2S session 2019 (CCF) </t>
  </si>
  <si>
    <t>Critère d'évaluation</t>
  </si>
  <si>
    <t>Eléments observés, retenus</t>
  </si>
  <si>
    <t>Illustration en escalade : "Cotation de l'itinéraire"</t>
  </si>
  <si>
    <t>Se référer au niveau d'exigence attendu au baccalauréat professionnel (niveau 4)</t>
  </si>
  <si>
    <t>Illustration en escalade : "Evolution du grimpeur", "coordination de l'action grimper/s'assurer"</t>
  </si>
  <si>
    <t>Illustration en escalade : "coordination de l'action grimper/s'assurer"</t>
  </si>
  <si>
    <t>Niveau 1</t>
  </si>
  <si>
    <t>Niveau 2</t>
  </si>
  <si>
    <t>Niveau 3</t>
  </si>
  <si>
    <t xml:space="preserve">Explicitation des niveaux </t>
  </si>
  <si>
    <t xml:space="preserve">U3 </t>
  </si>
  <si>
    <t>Fiche d'aide à l'évaluation certificative de l'épreuve E3 - MC AG2S session 2019 (CCF)</t>
  </si>
  <si>
    <t>C7.1</t>
  </si>
  <si>
    <t>C7.2</t>
  </si>
  <si>
    <t>C7.3</t>
  </si>
  <si>
    <t>C7</t>
  </si>
  <si>
    <t>C8</t>
  </si>
  <si>
    <t>C8.1</t>
  </si>
  <si>
    <t>C8.2</t>
  </si>
  <si>
    <t>C8.3</t>
  </si>
  <si>
    <t>C9</t>
  </si>
  <si>
    <t>C9.1</t>
  </si>
  <si>
    <t>C9.2</t>
  </si>
  <si>
    <t>C9.3</t>
  </si>
  <si>
    <t>E3 - Gérer un projet dans le secteur sportif</t>
  </si>
  <si>
    <t>E2 - Mettre en œuvre un projet d’animation</t>
  </si>
  <si>
    <t>E1 - Prendre en compte les spécificités des publics et de la structure d’exercice</t>
  </si>
  <si>
    <t>Assurer le cadrage d'un projet</t>
  </si>
  <si>
    <t>Elaborer tout ou partie d'un cahier des charges</t>
  </si>
  <si>
    <t>Planifier les étapes du projet et lalogistique matérielle</t>
  </si>
  <si>
    <t>Qualité du cahier des charges élaboré</t>
  </si>
  <si>
    <t>Rigueur de la planification et disponibilité des moyens matériels</t>
  </si>
  <si>
    <t>Rigueur dans le traitement des formalités</t>
  </si>
  <si>
    <t>Promouvoir un projet</t>
  </si>
  <si>
    <r>
      <t>2</t>
    </r>
    <r>
      <rPr>
        <b/>
        <vertAlign val="superscript"/>
        <sz val="20"/>
        <color rgb="FF000000"/>
        <rFont val="Calibri"/>
        <family val="2"/>
        <scheme val="minor"/>
      </rPr>
      <t>ème</t>
    </r>
    <r>
      <rPr>
        <b/>
        <sz val="20"/>
        <color rgb="FF000000"/>
        <rFont val="Calibri"/>
        <family val="2"/>
        <scheme val="minor"/>
      </rPr>
      <t xml:space="preserve"> situation d'évaluation</t>
    </r>
  </si>
  <si>
    <t>Informer et proposer une prestation annexe</t>
  </si>
  <si>
    <t>Gérer les relations avec les partenaires</t>
  </si>
  <si>
    <t>Participer à l'élaboration du plan de communication</t>
  </si>
  <si>
    <t>Efficacité de la démarche mercatique</t>
  </si>
  <si>
    <t>Pertinence des modalités de communication mises en place</t>
  </si>
  <si>
    <t>Clôturer un projet</t>
  </si>
  <si>
    <t>signaler et suivre les dysfonctionnements</t>
  </si>
  <si>
    <t>Produire des états budgétaires et financiers</t>
  </si>
  <si>
    <t>Participer à l'évaluation</t>
  </si>
  <si>
    <t>Fiabilité des états budgétaires et financiers</t>
  </si>
  <si>
    <t>Fiabilité du contrôle du déroulement du projet</t>
  </si>
  <si>
    <t>CE1.1</t>
  </si>
  <si>
    <t>CE1.2</t>
  </si>
  <si>
    <t>CE1.3</t>
  </si>
  <si>
    <t>CE2.1</t>
  </si>
  <si>
    <t>CE2.2</t>
  </si>
  <si>
    <t>CE2.3</t>
  </si>
  <si>
    <t>Respect des règles de sécurité actives et passives</t>
  </si>
  <si>
    <t>Bloc de compétences C5</t>
  </si>
  <si>
    <t>Fiche d'aide à l'évaluation certificative de l'épreuve E2 - MC AG2S session 2019 (CCF)</t>
  </si>
  <si>
    <t>Participer à l'encadrement d'une situation pédagogique dans le cadre du projet</t>
  </si>
  <si>
    <t>de l'animation et de l'intervention</t>
  </si>
  <si>
    <t>Efficacité et pertinence du signalement des dysfonctionnements</t>
  </si>
  <si>
    <t>Assurer la veille réglementaire et technique</t>
  </si>
  <si>
    <t xml:space="preserve">Respect du contexte professionnel </t>
  </si>
  <si>
    <t>Qualité de l'investissement et de l'analyse de l'animation et de l'intervention</t>
  </si>
  <si>
    <t>Identifier les moyens nécessaires à la réalisation du projet</t>
  </si>
  <si>
    <r>
      <t>2</t>
    </r>
    <r>
      <rPr>
        <b/>
        <vertAlign val="superscript"/>
        <sz val="20"/>
        <color rgb="FF000000"/>
        <rFont val="Calibri"/>
        <family val="2"/>
        <scheme val="minor"/>
      </rPr>
      <t>ème</t>
    </r>
    <r>
      <rPr>
        <b/>
        <sz val="20"/>
        <color rgb="FF000000"/>
        <rFont val="Calibri"/>
        <family val="2"/>
        <scheme val="minor"/>
      </rPr>
      <t xml:space="preserve"> situation d'évaluation: Activités Physiques pour Tous (APT)
</t>
    </r>
    <r>
      <rPr>
        <b/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FF0000"/>
        <rFont val="Webdings"/>
        <family val="1"/>
        <charset val="2"/>
      </rPr>
      <t xml:space="preserve">i </t>
    </r>
    <r>
      <rPr>
        <b/>
        <sz val="14"/>
        <color rgb="FF000000"/>
        <rFont val="Arial"/>
        <family val="2"/>
      </rPr>
      <t>Cette grille d'aide à l'évaluation est à utiliser pour chacune des démonstrations techniques de pratique personnelle</t>
    </r>
  </si>
  <si>
    <t>Lycée Valery LARBAUD</t>
  </si>
  <si>
    <t>Activités physiques pour tous</t>
  </si>
  <si>
    <t>M</t>
  </si>
  <si>
    <t>Enseignant</t>
  </si>
  <si>
    <t xml:space="preserve"> / 20</t>
  </si>
  <si>
    <t>Laurent ROBIN</t>
  </si>
  <si>
    <t>/ 20</t>
  </si>
  <si>
    <t xml:space="preserve">    / 20</t>
  </si>
  <si>
    <t xml:space="preserve">             </t>
  </si>
  <si>
    <t xml:space="preserve">               </t>
  </si>
  <si>
    <t>XXXX</t>
  </si>
  <si>
    <t>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</si>
</sst>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dd/mm/yy;@"/>
  </numFmts>
  <fonts count="81">
    <font>
      <sz val="12"/>
      <color theme="1"/>
      <name val="Calibri"/>
      <family val="2"/>
      <scheme val="minor"/>
    </font>
    <font>
      <sz val="11"/>
      <color theme="0"/>
      <name val="Calibri"/>
      <family val="2"/>
      <charset val="204"/>
    </font>
    <font>
      <sz val="10"/>
      <color rgb="FF000000"/>
      <name val="Arial Unicode MS"/>
      <family val="2"/>
    </font>
    <font>
      <i/>
      <sz val="9"/>
      <name val="Calibri"/>
      <family val="2"/>
    </font>
    <font>
      <i/>
      <sz val="9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i/>
      <sz val="10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8"/>
      <name val="Calibri"/>
      <family val="2"/>
    </font>
    <font>
      <b/>
      <sz val="18"/>
      <color rgb="FFFF0000"/>
      <name val="Calibri"/>
      <family val="2"/>
    </font>
    <font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sz val="20"/>
      <color theme="1" tint="0.499984740745262"/>
      <name val="Calibri"/>
      <family val="2"/>
      <scheme val="minor"/>
    </font>
    <font>
      <b/>
      <sz val="18"/>
      <color theme="1" tint="0.499984740745262"/>
      <name val="Calibri"/>
      <family val="2"/>
    </font>
    <font>
      <sz val="22"/>
      <color theme="1"/>
      <name val="Calibri"/>
      <family val="2"/>
    </font>
    <font>
      <b/>
      <sz val="14"/>
      <color theme="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i/>
      <sz val="20"/>
      <color theme="1" tint="0.499984740745262"/>
      <name val="Calibri (Corps)_x0000_"/>
    </font>
    <font>
      <sz val="20"/>
      <color theme="0"/>
      <name val="Calibri (Corps)_x0000_"/>
    </font>
    <font>
      <sz val="11"/>
      <color theme="0"/>
      <name val="Calibri (Corps)_x0000_"/>
    </font>
    <font>
      <sz val="12"/>
      <color theme="0"/>
      <name val="Calibri (Corps)_x0000_"/>
    </font>
    <font>
      <sz val="12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name val="Calibri (Corps)_x0000_"/>
    </font>
    <font>
      <i/>
      <sz val="14"/>
      <name val="Calibri"/>
      <family val="2"/>
    </font>
    <font>
      <i/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4"/>
      <color theme="1"/>
      <name val="Calibri"/>
      <family val="2"/>
    </font>
    <font>
      <sz val="20"/>
      <color theme="1"/>
      <name val="Calibri"/>
      <family val="2"/>
    </font>
    <font>
      <sz val="20"/>
      <color rgb="FFFF0000"/>
      <name val="Calibri (Corps)_x0000_"/>
    </font>
    <font>
      <sz val="11"/>
      <color rgb="FFFF0000"/>
      <name val="Calibri (Corps)_x0000_"/>
    </font>
    <font>
      <sz val="14"/>
      <color rgb="FFFF0000"/>
      <name val="Calibri (Corps)_x0000_"/>
    </font>
    <font>
      <sz val="12"/>
      <color rgb="FFFF0000"/>
      <name val="Calibri (Corps)_x0000_"/>
    </font>
    <font>
      <b/>
      <i/>
      <sz val="20"/>
      <name val="Calibri (Corps)_x0000_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 (Corps)_x0000_"/>
    </font>
    <font>
      <sz val="11"/>
      <color rgb="FFFF0000"/>
      <name val="Calibri"/>
      <family val="2"/>
      <scheme val="minor"/>
    </font>
    <font>
      <i/>
      <sz val="12"/>
      <color theme="0" tint="-0.249977111117893"/>
      <name val="Calibri"/>
      <family val="2"/>
      <scheme val="minor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u/>
      <sz val="11"/>
      <color rgb="FFFF0000"/>
      <name val="Calibri"/>
      <family val="2"/>
      <scheme val="minor"/>
    </font>
    <font>
      <i/>
      <sz val="12"/>
      <name val="Calibri (Corps)_x0000_"/>
    </font>
    <font>
      <b/>
      <sz val="20"/>
      <color rgb="FF000000"/>
      <name val="Calibri"/>
      <family val="2"/>
      <scheme val="minor"/>
    </font>
    <font>
      <b/>
      <vertAlign val="superscript"/>
      <sz val="20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20"/>
      <color theme="0" tint="-4.9989318521683403E-2"/>
      <name val="Arial Black"/>
      <family val="2"/>
    </font>
    <font>
      <sz val="14"/>
      <color theme="0"/>
      <name val="Calibri"/>
      <family val="2"/>
      <scheme val="minor"/>
    </font>
    <font>
      <sz val="14"/>
      <color theme="0"/>
      <name val="Calibri (Corps)_x0000_"/>
    </font>
    <font>
      <i/>
      <sz val="12"/>
      <color rgb="FF000000"/>
      <name val="Calibri (Corps)_x0000_"/>
    </font>
    <font>
      <sz val="20"/>
      <color theme="0"/>
      <name val="Arial Black"/>
      <family val="2"/>
    </font>
    <font>
      <b/>
      <sz val="14"/>
      <color rgb="FF000000"/>
      <name val="Arial"/>
      <family val="2"/>
    </font>
    <font>
      <b/>
      <sz val="14"/>
      <color rgb="FFFF0000"/>
      <name val="Webdings"/>
      <family val="1"/>
      <charset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E81B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2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/>
    <xf numFmtId="0" fontId="3" fillId="0" borderId="11" xfId="0" applyFont="1" applyFill="1" applyBorder="1" applyAlignment="1"/>
    <xf numFmtId="0" fontId="4" fillId="0" borderId="11" xfId="0" applyFont="1" applyFill="1" applyBorder="1" applyAlignment="1"/>
    <xf numFmtId="0" fontId="0" fillId="0" borderId="1" xfId="0" applyFont="1" applyBorder="1"/>
    <xf numFmtId="0" fontId="0" fillId="0" borderId="4" xfId="0" applyFont="1" applyBorder="1"/>
    <xf numFmtId="0" fontId="6" fillId="3" borderId="11" xfId="0" applyFont="1" applyFill="1" applyBorder="1" applyAlignment="1">
      <alignment horizontal="left" vertical="center"/>
    </xf>
    <xf numFmtId="0" fontId="0" fillId="0" borderId="0" xfId="0" applyFont="1"/>
    <xf numFmtId="0" fontId="7" fillId="0" borderId="11" xfId="0" applyFont="1" applyFill="1" applyBorder="1" applyAlignment="1"/>
    <xf numFmtId="14" fontId="5" fillId="3" borderId="12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/>
    <xf numFmtId="0" fontId="0" fillId="0" borderId="14" xfId="0" applyFill="1" applyBorder="1" applyAlignment="1"/>
    <xf numFmtId="0" fontId="8" fillId="0" borderId="15" xfId="0" applyFont="1" applyFill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left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vertical="top"/>
    </xf>
    <xf numFmtId="0" fontId="12" fillId="0" borderId="0" xfId="0" applyFont="1"/>
    <xf numFmtId="0" fontId="0" fillId="0" borderId="1" xfId="0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9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20" fillId="0" borderId="4" xfId="0" applyFont="1" applyBorder="1"/>
    <xf numFmtId="0" fontId="20" fillId="0" borderId="1" xfId="0" applyFont="1" applyBorder="1"/>
    <xf numFmtId="0" fontId="20" fillId="0" borderId="5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1" xfId="1" applyFont="1" applyBorder="1"/>
    <xf numFmtId="1" fontId="20" fillId="0" borderId="1" xfId="0" applyNumberFormat="1" applyFont="1" applyBorder="1"/>
    <xf numFmtId="9" fontId="20" fillId="0" borderId="1" xfId="0" applyNumberFormat="1" applyFont="1" applyBorder="1"/>
    <xf numFmtId="0" fontId="20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0" xfId="0" applyFont="1"/>
    <xf numFmtId="0" fontId="23" fillId="2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left" vertical="center" wrapText="1"/>
    </xf>
    <xf numFmtId="0" fontId="29" fillId="0" borderId="1" xfId="0" applyFont="1" applyBorder="1"/>
    <xf numFmtId="0" fontId="30" fillId="0" borderId="4" xfId="0" applyFont="1" applyBorder="1"/>
    <xf numFmtId="0" fontId="30" fillId="0" borderId="1" xfId="0" applyFont="1" applyBorder="1"/>
    <xf numFmtId="0" fontId="29" fillId="0" borderId="0" xfId="0" applyFont="1"/>
    <xf numFmtId="0" fontId="29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5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top"/>
      <protection locked="0"/>
    </xf>
    <xf numFmtId="0" fontId="25" fillId="9" borderId="1" xfId="0" applyFont="1" applyFill="1" applyBorder="1" applyAlignment="1" applyProtection="1">
      <alignment horizontal="center" vertical="center" wrapText="1"/>
      <protection locked="0"/>
    </xf>
    <xf numFmtId="0" fontId="25" fillId="11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2" fillId="0" borderId="1" xfId="0" applyFont="1" applyBorder="1" applyProtection="1">
      <protection locked="0"/>
    </xf>
    <xf numFmtId="0" fontId="32" fillId="0" borderId="0" xfId="0" applyFont="1" applyProtection="1">
      <protection locked="0"/>
    </xf>
    <xf numFmtId="0" fontId="33" fillId="0" borderId="1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3" fillId="0" borderId="0" xfId="0" applyFont="1" applyProtection="1">
      <protection locked="0"/>
    </xf>
    <xf numFmtId="0" fontId="30" fillId="0" borderId="4" xfId="0" applyFont="1" applyBorder="1" applyProtection="1">
      <protection locked="0"/>
    </xf>
    <xf numFmtId="0" fontId="30" fillId="0" borderId="1" xfId="0" applyFont="1" applyBorder="1" applyProtection="1">
      <protection locked="0"/>
    </xf>
    <xf numFmtId="0" fontId="20" fillId="0" borderId="4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5" xfId="0" applyFont="1" applyBorder="1" applyProtection="1"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1" applyFont="1" applyBorder="1" applyProtection="1"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37" fillId="0" borderId="0" xfId="0" applyFont="1" applyFill="1" applyProtection="1">
      <protection locked="0"/>
    </xf>
    <xf numFmtId="0" fontId="0" fillId="14" borderId="2" xfId="0" applyFill="1" applyBorder="1" applyProtection="1">
      <protection locked="0"/>
    </xf>
    <xf numFmtId="0" fontId="0" fillId="14" borderId="2" xfId="0" applyFill="1" applyBorder="1" applyAlignment="1" applyProtection="1">
      <alignment vertical="center"/>
      <protection locked="0"/>
    </xf>
    <xf numFmtId="0" fontId="0" fillId="14" borderId="0" xfId="0" applyFill="1" applyProtection="1">
      <protection locked="0"/>
    </xf>
    <xf numFmtId="0" fontId="39" fillId="0" borderId="9" xfId="0" applyFont="1" applyFill="1" applyBorder="1" applyAlignment="1" applyProtection="1">
      <alignment horizontal="left"/>
      <protection locked="0"/>
    </xf>
    <xf numFmtId="0" fontId="39" fillId="0" borderId="11" xfId="0" applyFont="1" applyFill="1" applyBorder="1" applyAlignment="1" applyProtection="1">
      <protection locked="0"/>
    </xf>
    <xf numFmtId="0" fontId="40" fillId="0" borderId="11" xfId="0" applyFont="1" applyFill="1" applyBorder="1" applyAlignment="1" applyProtection="1">
      <protection locked="0"/>
    </xf>
    <xf numFmtId="0" fontId="43" fillId="0" borderId="4" xfId="0" applyFont="1" applyBorder="1" applyProtection="1">
      <protection locked="0"/>
    </xf>
    <xf numFmtId="0" fontId="43" fillId="0" borderId="14" xfId="0" applyFont="1" applyFill="1" applyBorder="1" applyAlignment="1" applyProtection="1">
      <protection locked="0"/>
    </xf>
    <xf numFmtId="0" fontId="43" fillId="0" borderId="0" xfId="0" applyFont="1" applyProtection="1">
      <protection locked="0"/>
    </xf>
    <xf numFmtId="0" fontId="17" fillId="0" borderId="1" xfId="0" applyFont="1" applyBorder="1" applyProtection="1">
      <protection locked="0"/>
    </xf>
    <xf numFmtId="0" fontId="44" fillId="0" borderId="1" xfId="0" applyFont="1" applyBorder="1" applyProtection="1">
      <protection locked="0"/>
    </xf>
    <xf numFmtId="0" fontId="35" fillId="0" borderId="1" xfId="0" applyFont="1" applyBorder="1" applyProtection="1">
      <protection locked="0"/>
    </xf>
    <xf numFmtId="0" fontId="35" fillId="14" borderId="1" xfId="0" applyFont="1" applyFill="1" applyBorder="1" applyProtection="1">
      <protection locked="0"/>
    </xf>
    <xf numFmtId="0" fontId="35" fillId="0" borderId="1" xfId="0" applyFont="1" applyFill="1" applyBorder="1" applyProtection="1">
      <protection locked="0"/>
    </xf>
    <xf numFmtId="0" fontId="45" fillId="0" borderId="1" xfId="0" applyFont="1" applyFill="1" applyBorder="1" applyProtection="1">
      <protection locked="0"/>
    </xf>
    <xf numFmtId="0" fontId="35" fillId="0" borderId="0" xfId="0" applyFont="1" applyProtection="1">
      <protection locked="0"/>
    </xf>
    <xf numFmtId="0" fontId="35" fillId="0" borderId="4" xfId="0" applyFont="1" applyBorder="1" applyProtection="1">
      <protection locked="0"/>
    </xf>
    <xf numFmtId="0" fontId="35" fillId="0" borderId="4" xfId="0" applyFont="1" applyFill="1" applyBorder="1" applyProtection="1">
      <protection locked="0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5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Border="1" applyProtection="1">
      <protection locked="0"/>
    </xf>
    <xf numFmtId="0" fontId="49" fillId="8" borderId="1" xfId="0" applyFont="1" applyFill="1" applyBorder="1" applyAlignment="1" applyProtection="1">
      <alignment horizontal="center" vertical="center" wrapText="1"/>
      <protection locked="0"/>
    </xf>
    <xf numFmtId="0" fontId="49" fillId="8" borderId="5" xfId="0" applyFont="1" applyFill="1" applyBorder="1" applyAlignment="1" applyProtection="1">
      <alignment vertical="center" wrapText="1"/>
      <protection locked="0"/>
    </xf>
    <xf numFmtId="0" fontId="50" fillId="4" borderId="1" xfId="0" applyFont="1" applyFill="1" applyBorder="1" applyAlignment="1" applyProtection="1">
      <alignment horizontal="center" vertical="center"/>
      <protection locked="0"/>
    </xf>
    <xf numFmtId="0" fontId="49" fillId="10" borderId="1" xfId="0" applyFont="1" applyFill="1" applyBorder="1" applyAlignment="1" applyProtection="1">
      <alignment horizontal="center" vertical="center" wrapText="1"/>
      <protection locked="0"/>
    </xf>
    <xf numFmtId="0" fontId="49" fillId="10" borderId="5" xfId="0" applyFont="1" applyFill="1" applyBorder="1" applyAlignment="1" applyProtection="1">
      <alignment vertical="center" wrapText="1"/>
      <protection locked="0"/>
    </xf>
    <xf numFmtId="0" fontId="49" fillId="12" borderId="1" xfId="0" applyFont="1" applyFill="1" applyBorder="1" applyAlignment="1" applyProtection="1">
      <alignment horizontal="center" vertical="center" wrapText="1"/>
      <protection locked="0"/>
    </xf>
    <xf numFmtId="0" fontId="49" fillId="12" borderId="1" xfId="0" applyFont="1" applyFill="1" applyBorder="1" applyAlignment="1" applyProtection="1">
      <alignment horizontal="left" vertical="center" wrapText="1"/>
      <protection locked="0"/>
    </xf>
    <xf numFmtId="0" fontId="41" fillId="4" borderId="9" xfId="0" applyFont="1" applyFill="1" applyBorder="1" applyAlignment="1" applyProtection="1">
      <alignment vertical="center"/>
      <protection locked="0"/>
    </xf>
    <xf numFmtId="0" fontId="42" fillId="4" borderId="11" xfId="0" applyFont="1" applyFill="1" applyBorder="1" applyAlignment="1" applyProtection="1">
      <alignment horizontal="left" vertical="center"/>
      <protection locked="0"/>
    </xf>
    <xf numFmtId="14" fontId="41" fillId="4" borderId="12" xfId="0" applyNumberFormat="1" applyFont="1" applyFill="1" applyBorder="1" applyAlignment="1" applyProtection="1">
      <alignment horizontal="left" vertical="center"/>
      <protection locked="0"/>
    </xf>
    <xf numFmtId="0" fontId="52" fillId="0" borderId="1" xfId="0" applyFont="1" applyBorder="1" applyProtection="1">
      <protection locked="0"/>
    </xf>
    <xf numFmtId="0" fontId="53" fillId="0" borderId="1" xfId="0" applyFont="1" applyBorder="1" applyProtection="1"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0" fontId="53" fillId="14" borderId="1" xfId="0" applyFont="1" applyFill="1" applyBorder="1" applyProtection="1">
      <protection locked="0"/>
    </xf>
    <xf numFmtId="0" fontId="53" fillId="0" borderId="1" xfId="0" applyFont="1" applyFill="1" applyBorder="1" applyProtection="1">
      <protection locked="0"/>
    </xf>
    <xf numFmtId="0" fontId="54" fillId="0" borderId="1" xfId="0" applyFont="1" applyFill="1" applyBorder="1" applyProtection="1">
      <protection locked="0"/>
    </xf>
    <xf numFmtId="0" fontId="55" fillId="0" borderId="0" xfId="0" applyFont="1" applyProtection="1">
      <protection locked="0"/>
    </xf>
    <xf numFmtId="0" fontId="25" fillId="6" borderId="5" xfId="0" applyFont="1" applyFill="1" applyBorder="1" applyAlignment="1" applyProtection="1">
      <alignment horizontal="left" vertical="center" wrapText="1"/>
      <protection locked="0"/>
    </xf>
    <xf numFmtId="0" fontId="62" fillId="0" borderId="3" xfId="0" applyFont="1" applyBorder="1" applyAlignment="1" applyProtection="1">
      <alignment horizontal="right"/>
      <protection locked="0"/>
    </xf>
    <xf numFmtId="0" fontId="29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43" fillId="0" borderId="2" xfId="0" applyFont="1" applyBorder="1" applyProtection="1">
      <protection locked="0"/>
    </xf>
    <xf numFmtId="14" fontId="63" fillId="4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61" fillId="0" borderId="1" xfId="0" applyFont="1" applyBorder="1" applyProtection="1">
      <protection locked="0"/>
    </xf>
    <xf numFmtId="0" fontId="61" fillId="0" borderId="1" xfId="0" applyFont="1" applyBorder="1" applyAlignment="1" applyProtection="1">
      <alignment horizontal="center"/>
      <protection locked="0"/>
    </xf>
    <xf numFmtId="0" fontId="61" fillId="0" borderId="1" xfId="0" applyFont="1" applyBorder="1" applyAlignment="1" applyProtection="1">
      <alignment horizontal="center" vertical="center"/>
      <protection locked="0"/>
    </xf>
    <xf numFmtId="0" fontId="65" fillId="0" borderId="1" xfId="1" applyFont="1" applyBorder="1" applyProtection="1">
      <protection locked="0"/>
    </xf>
    <xf numFmtId="0" fontId="43" fillId="0" borderId="0" xfId="0" applyFont="1" applyFill="1" applyBorder="1" applyAlignment="1" applyProtection="1">
      <protection locked="0"/>
    </xf>
    <xf numFmtId="164" fontId="41" fillId="14" borderId="0" xfId="0" applyNumberFormat="1" applyFont="1" applyFill="1" applyBorder="1" applyAlignment="1" applyProtection="1">
      <alignment horizontal="left" vertical="center"/>
      <protection locked="0"/>
    </xf>
    <xf numFmtId="0" fontId="67" fillId="0" borderId="0" xfId="0" applyFont="1" applyAlignment="1" applyProtection="1">
      <alignment vertical="center"/>
      <protection locked="0"/>
    </xf>
    <xf numFmtId="0" fontId="20" fillId="0" borderId="6" xfId="0" applyFont="1" applyBorder="1" applyProtection="1">
      <protection locked="0"/>
    </xf>
    <xf numFmtId="0" fontId="20" fillId="0" borderId="17" xfId="0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6" xfId="0" applyBorder="1" applyAlignment="1" applyProtection="1">
      <alignment vertical="center"/>
      <protection locked="0"/>
    </xf>
    <xf numFmtId="0" fontId="20" fillId="0" borderId="22" xfId="0" applyFont="1" applyBorder="1" applyProtection="1">
      <protection locked="0"/>
    </xf>
    <xf numFmtId="0" fontId="27" fillId="14" borderId="0" xfId="0" applyFont="1" applyFill="1" applyBorder="1" applyAlignment="1" applyProtection="1">
      <alignment horizontal="center" vertical="center" wrapText="1"/>
      <protection locked="0"/>
    </xf>
    <xf numFmtId="0" fontId="27" fillId="14" borderId="0" xfId="0" applyFont="1" applyFill="1" applyBorder="1" applyAlignment="1" applyProtection="1">
      <alignment horizontal="left" vertical="center" wrapText="1"/>
      <protection locked="0"/>
    </xf>
    <xf numFmtId="0" fontId="28" fillId="14" borderId="0" xfId="0" applyFont="1" applyFill="1" applyBorder="1" applyAlignment="1" applyProtection="1">
      <alignment horizontal="left" vertical="center" wrapText="1"/>
      <protection locked="0"/>
    </xf>
    <xf numFmtId="0" fontId="10" fillId="14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Protection="1">
      <protection locked="0"/>
    </xf>
    <xf numFmtId="14" fontId="63" fillId="0" borderId="12" xfId="0" applyNumberFormat="1" applyFont="1" applyFill="1" applyBorder="1" applyAlignment="1" applyProtection="1">
      <alignment horizontal="left" vertical="center"/>
      <protection locked="0"/>
    </xf>
    <xf numFmtId="0" fontId="52" fillId="0" borderId="0" xfId="0" applyFont="1" applyProtection="1"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3" fillId="0" borderId="0" xfId="0" applyFont="1" applyProtection="1">
      <protection locked="0"/>
    </xf>
    <xf numFmtId="0" fontId="61" fillId="0" borderId="1" xfId="0" applyFont="1" applyBorder="1" applyAlignment="1" applyProtection="1">
      <alignment vertical="center"/>
      <protection locked="0"/>
    </xf>
    <xf numFmtId="0" fontId="41" fillId="4" borderId="11" xfId="0" applyFont="1" applyFill="1" applyBorder="1" applyAlignment="1" applyProtection="1">
      <alignment horizontal="left" vertical="center"/>
      <protection locked="0"/>
    </xf>
    <xf numFmtId="0" fontId="61" fillId="0" borderId="1" xfId="0" applyFont="1" applyFill="1" applyBorder="1" applyProtection="1">
      <protection locked="0"/>
    </xf>
    <xf numFmtId="0" fontId="61" fillId="14" borderId="1" xfId="0" applyFont="1" applyFill="1" applyBorder="1" applyProtection="1">
      <protection locked="0"/>
    </xf>
    <xf numFmtId="0" fontId="61" fillId="14" borderId="1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Protection="1">
      <protection locked="0"/>
    </xf>
    <xf numFmtId="0" fontId="17" fillId="0" borderId="0" xfId="0" applyFont="1" applyProtection="1">
      <protection locked="0"/>
    </xf>
    <xf numFmtId="0" fontId="61" fillId="0" borderId="4" xfId="0" applyFont="1" applyBorder="1" applyProtection="1">
      <protection locked="0"/>
    </xf>
    <xf numFmtId="0" fontId="61" fillId="0" borderId="5" xfId="0" applyFont="1" applyBorder="1" applyProtection="1">
      <protection locked="0"/>
    </xf>
    <xf numFmtId="0" fontId="61" fillId="0" borderId="4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61" fillId="14" borderId="4" xfId="0" applyFont="1" applyFill="1" applyBorder="1" applyProtection="1">
      <protection locked="0"/>
    </xf>
    <xf numFmtId="0" fontId="53" fillId="14" borderId="0" xfId="0" applyFont="1" applyFill="1" applyProtection="1">
      <protection locked="0"/>
    </xf>
    <xf numFmtId="0" fontId="55" fillId="14" borderId="0" xfId="0" applyFont="1" applyFill="1" applyProtection="1">
      <protection locked="0"/>
    </xf>
    <xf numFmtId="0" fontId="35" fillId="14" borderId="0" xfId="0" applyFont="1" applyFill="1" applyProtection="1">
      <protection locked="0"/>
    </xf>
    <xf numFmtId="0" fontId="61" fillId="0" borderId="5" xfId="0" applyFont="1" applyFill="1" applyBorder="1" applyProtection="1">
      <protection locked="0"/>
    </xf>
    <xf numFmtId="0" fontId="55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0" fontId="45" fillId="0" borderId="5" xfId="0" applyFont="1" applyFill="1" applyBorder="1" applyProtection="1">
      <protection locked="0"/>
    </xf>
    <xf numFmtId="0" fontId="5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8" fillId="5" borderId="2" xfId="0" applyFont="1" applyFill="1" applyBorder="1" applyAlignment="1" applyProtection="1">
      <alignment horizontal="center" vertical="center" wrapText="1"/>
      <protection locked="0"/>
    </xf>
    <xf numFmtId="0" fontId="48" fillId="5" borderId="2" xfId="0" applyFont="1" applyFill="1" applyBorder="1" applyAlignment="1" applyProtection="1">
      <alignment horizontal="center" vertical="center"/>
      <protection locked="0"/>
    </xf>
    <xf numFmtId="0" fontId="43" fillId="0" borderId="3" xfId="0" applyFont="1" applyBorder="1" applyProtection="1">
      <protection locked="0"/>
    </xf>
    <xf numFmtId="0" fontId="47" fillId="14" borderId="0" xfId="0" applyFont="1" applyFill="1" applyBorder="1" applyAlignment="1" applyProtection="1">
      <alignment horizontal="center" vertical="center"/>
      <protection locked="0"/>
    </xf>
    <xf numFmtId="0" fontId="49" fillId="14" borderId="1" xfId="0" applyFont="1" applyFill="1" applyBorder="1" applyAlignment="1" applyProtection="1">
      <alignment horizontal="center" vertical="center" wrapText="1"/>
      <protection locked="0"/>
    </xf>
    <xf numFmtId="0" fontId="49" fillId="14" borderId="5" xfId="0" applyFont="1" applyFill="1" applyBorder="1" applyAlignment="1" applyProtection="1">
      <alignment vertical="center" wrapText="1"/>
      <protection locked="0"/>
    </xf>
    <xf numFmtId="0" fontId="40" fillId="14" borderId="4" xfId="0" applyFont="1" applyFill="1" applyBorder="1" applyAlignment="1" applyProtection="1">
      <alignment horizontal="left" vertical="center" wrapText="1"/>
      <protection locked="0"/>
    </xf>
    <xf numFmtId="0" fontId="40" fillId="14" borderId="6" xfId="0" applyFont="1" applyFill="1" applyBorder="1" applyAlignment="1" applyProtection="1">
      <alignment horizontal="left" vertical="center" wrapText="1"/>
      <protection locked="0"/>
    </xf>
    <xf numFmtId="0" fontId="45" fillId="14" borderId="1" xfId="0" applyFont="1" applyFill="1" applyBorder="1" applyProtection="1">
      <protection locked="0"/>
    </xf>
    <xf numFmtId="0" fontId="43" fillId="14" borderId="0" xfId="0" applyFont="1" applyFill="1" applyProtection="1">
      <protection locked="0"/>
    </xf>
    <xf numFmtId="0" fontId="71" fillId="15" borderId="0" xfId="0" applyFont="1" applyFill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0" fontId="72" fillId="0" borderId="1" xfId="0" applyFont="1" applyBorder="1" applyProtection="1"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0" fillId="14" borderId="1" xfId="0" applyFont="1" applyFill="1" applyBorder="1" applyProtection="1">
      <protection locked="0"/>
    </xf>
    <xf numFmtId="0" fontId="20" fillId="14" borderId="1" xfId="0" applyFont="1" applyFill="1" applyBorder="1" applyAlignment="1" applyProtection="1">
      <alignment horizontal="center" vertical="center"/>
      <protection locked="0"/>
    </xf>
    <xf numFmtId="0" fontId="33" fillId="14" borderId="1" xfId="0" applyFont="1" applyFill="1" applyBorder="1" applyProtection="1">
      <protection locked="0"/>
    </xf>
    <xf numFmtId="0" fontId="33" fillId="14" borderId="0" xfId="0" applyFont="1" applyFill="1" applyProtection="1">
      <protection locked="0"/>
    </xf>
    <xf numFmtId="0" fontId="34" fillId="14" borderId="0" xfId="0" applyFont="1" applyFill="1" applyProtection="1">
      <protection locked="0"/>
    </xf>
    <xf numFmtId="0" fontId="19" fillId="14" borderId="0" xfId="0" applyFont="1" applyFill="1" applyProtection="1">
      <protection locked="0"/>
    </xf>
    <xf numFmtId="0" fontId="45" fillId="0" borderId="4" xfId="0" applyFont="1" applyFill="1" applyBorder="1" applyProtection="1">
      <protection locked="0"/>
    </xf>
    <xf numFmtId="0" fontId="26" fillId="4" borderId="1" xfId="0" applyFont="1" applyFill="1" applyBorder="1" applyAlignment="1" applyProtection="1">
      <alignment horizontal="center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60" fillId="4" borderId="1" xfId="0" applyFont="1" applyFill="1" applyBorder="1" applyAlignment="1" applyProtection="1">
      <alignment horizontal="center" vertical="top"/>
      <protection locked="0"/>
    </xf>
    <xf numFmtId="0" fontId="38" fillId="4" borderId="1" xfId="0" applyFont="1" applyFill="1" applyBorder="1" applyAlignment="1" applyProtection="1">
      <alignment horizontal="center" vertical="top"/>
      <protection locked="0"/>
    </xf>
    <xf numFmtId="0" fontId="57" fillId="7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Protection="1">
      <protection locked="0"/>
    </xf>
    <xf numFmtId="0" fontId="33" fillId="0" borderId="1" xfId="0" applyFont="1" applyFill="1" applyBorder="1" applyProtection="1">
      <protection locked="0"/>
    </xf>
    <xf numFmtId="0" fontId="34" fillId="0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72" fillId="0" borderId="1" xfId="0" applyFont="1" applyFill="1" applyBorder="1" applyProtection="1">
      <protection locked="0"/>
    </xf>
    <xf numFmtId="0" fontId="73" fillId="0" borderId="1" xfId="0" applyFont="1" applyFill="1" applyBorder="1" applyProtection="1">
      <protection locked="0"/>
    </xf>
    <xf numFmtId="0" fontId="73" fillId="0" borderId="0" xfId="0" applyFont="1" applyFill="1" applyProtection="1">
      <protection locked="0"/>
    </xf>
    <xf numFmtId="0" fontId="72" fillId="0" borderId="0" xfId="0" applyFont="1" applyFill="1" applyProtection="1">
      <protection locked="0"/>
    </xf>
    <xf numFmtId="0" fontId="70" fillId="2" borderId="20" xfId="0" applyFont="1" applyFill="1" applyBorder="1" applyAlignment="1" applyProtection="1">
      <alignment horizontal="left" vertical="top"/>
      <protection locked="0"/>
    </xf>
    <xf numFmtId="0" fontId="75" fillId="15" borderId="0" xfId="0" applyFont="1" applyFill="1" applyAlignment="1" applyProtection="1">
      <alignment horizontal="center" vertical="center"/>
      <protection locked="0"/>
    </xf>
    <xf numFmtId="0" fontId="49" fillId="12" borderId="2" xfId="0" applyFont="1" applyFill="1" applyBorder="1" applyAlignment="1" applyProtection="1">
      <alignment horizontal="center" vertical="center" wrapText="1"/>
      <protection locked="0"/>
    </xf>
    <xf numFmtId="0" fontId="49" fillId="12" borderId="2" xfId="0" applyFont="1" applyFill="1" applyBorder="1" applyAlignment="1" applyProtection="1">
      <alignment horizontal="left" vertical="center" wrapText="1"/>
      <protection locked="0"/>
    </xf>
    <xf numFmtId="0" fontId="50" fillId="4" borderId="2" xfId="0" applyFont="1" applyFill="1" applyBorder="1" applyAlignment="1" applyProtection="1">
      <alignment horizontal="center" vertical="center"/>
      <protection locked="0"/>
    </xf>
    <xf numFmtId="0" fontId="49" fillId="8" borderId="17" xfId="0" applyFont="1" applyFill="1" applyBorder="1" applyAlignment="1" applyProtection="1">
      <alignment horizontal="center" vertical="center" wrapText="1"/>
      <protection locked="0"/>
    </xf>
    <xf numFmtId="0" fontId="49" fillId="10" borderId="17" xfId="0" applyFont="1" applyFill="1" applyBorder="1" applyAlignment="1" applyProtection="1">
      <alignment horizontal="center" vertical="center" wrapText="1"/>
      <protection locked="0"/>
    </xf>
    <xf numFmtId="0" fontId="25" fillId="9" borderId="5" xfId="0" applyFont="1" applyFill="1" applyBorder="1" applyAlignment="1" applyProtection="1">
      <alignment vertical="center" wrapText="1"/>
      <protection locked="0"/>
    </xf>
    <xf numFmtId="0" fontId="25" fillId="9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Protection="1">
      <protection locked="0"/>
    </xf>
    <xf numFmtId="0" fontId="72" fillId="0" borderId="5" xfId="0" applyFont="1" applyFill="1" applyBorder="1" applyProtection="1">
      <protection locked="0"/>
    </xf>
    <xf numFmtId="0" fontId="20" fillId="14" borderId="4" xfId="0" applyFont="1" applyFill="1" applyBorder="1" applyProtection="1"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72" fillId="14" borderId="4" xfId="0" applyFont="1" applyFill="1" applyBorder="1" applyProtection="1">
      <protection locked="0"/>
    </xf>
    <xf numFmtId="0" fontId="72" fillId="14" borderId="1" xfId="0" applyFont="1" applyFill="1" applyBorder="1" applyProtection="1">
      <protection locked="0"/>
    </xf>
    <xf numFmtId="0" fontId="72" fillId="14" borderId="1" xfId="0" applyFont="1" applyFill="1" applyBorder="1" applyAlignment="1" applyProtection="1">
      <alignment horizontal="center" vertical="center"/>
      <protection locked="0"/>
    </xf>
    <xf numFmtId="0" fontId="73" fillId="14" borderId="1" xfId="0" applyFont="1" applyFill="1" applyBorder="1" applyProtection="1">
      <protection locked="0"/>
    </xf>
    <xf numFmtId="0" fontId="73" fillId="14" borderId="0" xfId="0" applyFont="1" applyFill="1" applyProtection="1">
      <protection locked="0"/>
    </xf>
    <xf numFmtId="0" fontId="72" fillId="14" borderId="0" xfId="0" applyFont="1" applyFill="1" applyProtection="1">
      <protection locked="0"/>
    </xf>
    <xf numFmtId="0" fontId="25" fillId="6" borderId="5" xfId="0" applyFont="1" applyFill="1" applyBorder="1" applyAlignment="1" applyProtection="1">
      <alignment horizontal="left" vertical="center" wrapText="1"/>
      <protection locked="0"/>
    </xf>
    <xf numFmtId="0" fontId="25" fillId="9" borderId="4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/>
      <protection locked="0"/>
    </xf>
    <xf numFmtId="14" fontId="41" fillId="4" borderId="11" xfId="0" applyNumberFormat="1" applyFont="1" applyFill="1" applyBorder="1" applyAlignment="1" applyProtection="1">
      <alignment horizontal="center" vertical="center"/>
      <protection locked="0"/>
    </xf>
    <xf numFmtId="165" fontId="41" fillId="4" borderId="11" xfId="0" applyNumberFormat="1" applyFont="1" applyFill="1" applyBorder="1" applyAlignment="1" applyProtection="1">
      <alignment horizontal="center" vertical="center"/>
      <protection locked="0"/>
    </xf>
    <xf numFmtId="165" fontId="63" fillId="4" borderId="11" xfId="0" applyNumberFormat="1" applyFont="1" applyFill="1" applyBorder="1" applyAlignment="1" applyProtection="1">
      <alignment horizontal="center" vertical="center"/>
      <protection locked="0"/>
    </xf>
    <xf numFmtId="165" fontId="42" fillId="4" borderId="11" xfId="0" applyNumberFormat="1" applyFont="1" applyFill="1" applyBorder="1" applyAlignment="1" applyProtection="1">
      <alignment horizontal="center" vertical="center"/>
      <protection locked="0"/>
    </xf>
    <xf numFmtId="0" fontId="59" fillId="2" borderId="1" xfId="0" applyFont="1" applyFill="1" applyBorder="1" applyAlignment="1" applyProtection="1">
      <alignment vertical="top"/>
      <protection locked="0"/>
    </xf>
    <xf numFmtId="0" fontId="36" fillId="2" borderId="1" xfId="0" applyFont="1" applyFill="1" applyBorder="1" applyAlignment="1" applyProtection="1">
      <alignment vertical="top"/>
      <protection locked="0"/>
    </xf>
    <xf numFmtId="0" fontId="41" fillId="4" borderId="11" xfId="0" applyFont="1" applyFill="1" applyBorder="1" applyAlignment="1" applyProtection="1">
      <alignment horizontal="center" vertical="center"/>
      <protection locked="0"/>
    </xf>
    <xf numFmtId="0" fontId="42" fillId="4" borderId="11" xfId="0" applyFont="1" applyFill="1" applyBorder="1" applyAlignment="1" applyProtection="1">
      <alignment horizontal="center" vertical="center"/>
      <protection locked="0"/>
    </xf>
    <xf numFmtId="0" fontId="63" fillId="4" borderId="11" xfId="0" applyFont="1" applyFill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vertical="top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56" fillId="4" borderId="3" xfId="0" applyFont="1" applyFill="1" applyBorder="1" applyAlignment="1" applyProtection="1">
      <alignment horizontal="center" vertical="center"/>
      <protection locked="0"/>
    </xf>
    <xf numFmtId="0" fontId="78" fillId="4" borderId="0" xfId="0" applyFont="1" applyFill="1" applyBorder="1" applyProtection="1">
      <protection locked="0"/>
    </xf>
    <xf numFmtId="0" fontId="56" fillId="4" borderId="22" xfId="0" applyFont="1" applyFill="1" applyBorder="1" applyAlignment="1" applyProtection="1">
      <alignment vertical="center"/>
      <protection locked="0"/>
    </xf>
    <xf numFmtId="0" fontId="56" fillId="4" borderId="8" xfId="0" applyFont="1" applyFill="1" applyBorder="1" applyAlignment="1" applyProtection="1">
      <alignment vertical="center"/>
      <protection locked="0"/>
    </xf>
    <xf numFmtId="0" fontId="35" fillId="2" borderId="17" xfId="0" applyFont="1" applyFill="1" applyBorder="1" applyAlignment="1" applyProtection="1">
      <protection locked="0"/>
    </xf>
    <xf numFmtId="0" fontId="35" fillId="2" borderId="18" xfId="0" applyFont="1" applyFill="1" applyBorder="1" applyAlignment="1" applyProtection="1">
      <protection locked="0"/>
    </xf>
    <xf numFmtId="0" fontId="35" fillId="2" borderId="19" xfId="0" applyFont="1" applyFill="1" applyBorder="1" applyAlignment="1" applyProtection="1">
      <protection locked="0"/>
    </xf>
    <xf numFmtId="0" fontId="35" fillId="2" borderId="20" xfId="0" applyFont="1" applyFill="1" applyBorder="1" applyAlignment="1" applyProtection="1">
      <protection locked="0"/>
    </xf>
    <xf numFmtId="0" fontId="35" fillId="2" borderId="0" xfId="0" applyFont="1" applyFill="1" applyBorder="1" applyAlignment="1" applyProtection="1">
      <protection locked="0"/>
    </xf>
    <xf numFmtId="0" fontId="35" fillId="2" borderId="21" xfId="0" applyFont="1" applyFill="1" applyBorder="1" applyAlignment="1" applyProtection="1">
      <protection locked="0"/>
    </xf>
    <xf numFmtId="0" fontId="35" fillId="2" borderId="22" xfId="0" applyFont="1" applyFill="1" applyBorder="1" applyAlignment="1" applyProtection="1">
      <protection locked="0"/>
    </xf>
    <xf numFmtId="0" fontId="35" fillId="2" borderId="7" xfId="0" applyFont="1" applyFill="1" applyBorder="1" applyAlignment="1" applyProtection="1">
      <protection locked="0"/>
    </xf>
    <xf numFmtId="0" fontId="35" fillId="2" borderId="8" xfId="0" applyFont="1" applyFill="1" applyBorder="1" applyAlignment="1" applyProtection="1">
      <protection locked="0"/>
    </xf>
    <xf numFmtId="0" fontId="41" fillId="4" borderId="9" xfId="0" applyFont="1" applyFill="1" applyBorder="1" applyAlignment="1" applyProtection="1">
      <alignment horizontal="center" vertical="center"/>
      <protection locked="0"/>
    </xf>
    <xf numFmtId="0" fontId="63" fillId="4" borderId="9" xfId="0" applyFont="1" applyFill="1" applyBorder="1" applyAlignment="1" applyProtection="1">
      <alignment horizontal="center" vertical="center"/>
      <protection locked="0"/>
    </xf>
    <xf numFmtId="0" fontId="64" fillId="4" borderId="11" xfId="0" applyFont="1" applyFill="1" applyBorder="1" applyAlignment="1" applyProtection="1">
      <alignment horizontal="center" vertical="center"/>
      <protection locked="0"/>
    </xf>
    <xf numFmtId="0" fontId="42" fillId="4" borderId="9" xfId="0" applyFont="1" applyFill="1" applyBorder="1" applyAlignment="1" applyProtection="1">
      <alignment horizontal="center" vertical="center"/>
      <protection locked="0"/>
    </xf>
    <xf numFmtId="0" fontId="46" fillId="7" borderId="4" xfId="0" applyFont="1" applyFill="1" applyBorder="1" applyAlignment="1" applyProtection="1">
      <alignment horizontal="center" vertical="center"/>
      <protection locked="0"/>
    </xf>
    <xf numFmtId="0" fontId="46" fillId="7" borderId="5" xfId="0" applyFont="1" applyFill="1" applyBorder="1" applyAlignment="1" applyProtection="1">
      <alignment horizontal="center" vertical="center"/>
      <protection locked="0"/>
    </xf>
    <xf numFmtId="0" fontId="46" fillId="7" borderId="6" xfId="0" applyFont="1" applyFill="1" applyBorder="1" applyAlignment="1" applyProtection="1">
      <alignment horizontal="center" vertical="center"/>
      <protection locked="0"/>
    </xf>
    <xf numFmtId="0" fontId="40" fillId="0" borderId="11" xfId="0" applyFont="1" applyFill="1" applyBorder="1" applyAlignment="1" applyProtection="1">
      <alignment horizontal="center"/>
      <protection locked="0"/>
    </xf>
    <xf numFmtId="0" fontId="41" fillId="4" borderId="11" xfId="0" applyFont="1" applyFill="1" applyBorder="1" applyAlignment="1" applyProtection="1">
      <alignment horizontal="center" vertical="center"/>
      <protection locked="0"/>
    </xf>
    <xf numFmtId="0" fontId="51" fillId="4" borderId="1" xfId="0" applyFont="1" applyFill="1" applyBorder="1" applyAlignment="1" applyProtection="1">
      <alignment horizontal="center" vertical="center" textRotation="90"/>
      <protection locked="0"/>
    </xf>
    <xf numFmtId="0" fontId="66" fillId="4" borderId="1" xfId="0" applyFont="1" applyFill="1" applyBorder="1" applyAlignment="1" applyProtection="1">
      <alignment horizontal="center" vertical="center"/>
      <protection locked="0"/>
    </xf>
    <xf numFmtId="0" fontId="40" fillId="8" borderId="4" xfId="0" applyFont="1" applyFill="1" applyBorder="1" applyAlignment="1" applyProtection="1">
      <alignment horizontal="left" vertical="center" wrapText="1"/>
      <protection locked="0"/>
    </xf>
    <xf numFmtId="0" fontId="40" fillId="8" borderId="6" xfId="0" applyFont="1" applyFill="1" applyBorder="1" applyAlignment="1" applyProtection="1">
      <alignment horizontal="left" vertical="center" wrapText="1"/>
      <protection locked="0"/>
    </xf>
    <xf numFmtId="0" fontId="25" fillId="6" borderId="5" xfId="0" applyFont="1" applyFill="1" applyBorder="1" applyAlignment="1" applyProtection="1">
      <alignment horizontal="left" vertical="center" wrapText="1"/>
      <protection locked="0"/>
    </xf>
    <xf numFmtId="0" fontId="25" fillId="6" borderId="6" xfId="0" applyFont="1" applyFill="1" applyBorder="1" applyAlignment="1" applyProtection="1">
      <alignment horizontal="left" vertical="center" wrapText="1"/>
      <protection locked="0"/>
    </xf>
    <xf numFmtId="0" fontId="40" fillId="12" borderId="4" xfId="0" applyFont="1" applyFill="1" applyBorder="1" applyAlignment="1" applyProtection="1">
      <alignment horizontal="left" vertical="center" wrapText="1"/>
      <protection locked="0"/>
    </xf>
    <xf numFmtId="0" fontId="40" fillId="12" borderId="6" xfId="0" applyFont="1" applyFill="1" applyBorder="1" applyAlignment="1" applyProtection="1">
      <alignment horizontal="left" vertical="center" wrapText="1"/>
      <protection locked="0"/>
    </xf>
    <xf numFmtId="0" fontId="41" fillId="4" borderId="9" xfId="0" applyFont="1" applyFill="1" applyBorder="1" applyAlignment="1" applyProtection="1">
      <alignment horizontal="left" vertical="center" wrapText="1"/>
    </xf>
    <xf numFmtId="0" fontId="41" fillId="4" borderId="10" xfId="0" applyFont="1" applyFill="1" applyBorder="1" applyAlignment="1" applyProtection="1">
      <alignment horizontal="left" vertical="center" wrapText="1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25" fillId="9" borderId="5" xfId="0" applyFont="1" applyFill="1" applyBorder="1" applyAlignment="1" applyProtection="1">
      <alignment horizontal="left" vertical="center" wrapText="1"/>
      <protection locked="0"/>
    </xf>
    <xf numFmtId="0" fontId="25" fillId="9" borderId="6" xfId="0" applyFont="1" applyFill="1" applyBorder="1" applyAlignment="1" applyProtection="1">
      <alignment horizontal="left" vertical="center" wrapText="1"/>
      <protection locked="0"/>
    </xf>
    <xf numFmtId="0" fontId="40" fillId="10" borderId="4" xfId="0" applyFont="1" applyFill="1" applyBorder="1" applyAlignment="1" applyProtection="1">
      <alignment horizontal="left" vertical="center" wrapText="1"/>
      <protection locked="0"/>
    </xf>
    <xf numFmtId="0" fontId="40" fillId="10" borderId="6" xfId="0" applyFont="1" applyFill="1" applyBorder="1" applyAlignment="1" applyProtection="1">
      <alignment horizontal="left" vertical="center" wrapText="1"/>
      <protection locked="0"/>
    </xf>
    <xf numFmtId="0" fontId="25" fillId="11" borderId="5" xfId="0" applyFont="1" applyFill="1" applyBorder="1" applyAlignment="1" applyProtection="1">
      <alignment horizontal="left" vertical="center" wrapText="1"/>
      <protection locked="0"/>
    </xf>
    <xf numFmtId="0" fontId="25" fillId="11" borderId="6" xfId="0" applyFont="1" applyFill="1" applyBorder="1" applyAlignment="1" applyProtection="1">
      <alignment horizontal="left" vertical="center" wrapText="1"/>
      <protection locked="0"/>
    </xf>
    <xf numFmtId="0" fontId="40" fillId="0" borderId="9" xfId="0" applyFont="1" applyFill="1" applyBorder="1" applyAlignment="1" applyProtection="1">
      <alignment horizontal="center"/>
      <protection locked="0"/>
    </xf>
    <xf numFmtId="0" fontId="40" fillId="0" borderId="13" xfId="0" applyFont="1" applyFill="1" applyBorder="1" applyAlignment="1" applyProtection="1">
      <alignment horizontal="center"/>
      <protection locked="0"/>
    </xf>
    <xf numFmtId="0" fontId="40" fillId="0" borderId="10" xfId="0" applyFont="1" applyFill="1" applyBorder="1" applyAlignment="1" applyProtection="1">
      <alignment horizontal="center"/>
      <protection locked="0"/>
    </xf>
    <xf numFmtId="164" fontId="41" fillId="4" borderId="9" xfId="0" applyNumberFormat="1" applyFont="1" applyFill="1" applyBorder="1" applyAlignment="1" applyProtection="1">
      <alignment horizontal="center" vertical="center"/>
      <protection locked="0"/>
    </xf>
    <xf numFmtId="164" fontId="41" fillId="4" borderId="13" xfId="0" applyNumberFormat="1" applyFont="1" applyFill="1" applyBorder="1" applyAlignment="1" applyProtection="1">
      <alignment horizontal="center" vertical="center"/>
      <protection locked="0"/>
    </xf>
    <xf numFmtId="164" fontId="41" fillId="4" borderId="10" xfId="0" applyNumberFormat="1" applyFont="1" applyFill="1" applyBorder="1" applyAlignment="1" applyProtection="1">
      <alignment horizontal="center" vertical="center"/>
      <protection locked="0"/>
    </xf>
    <xf numFmtId="0" fontId="47" fillId="4" borderId="4" xfId="0" applyFont="1" applyFill="1" applyBorder="1" applyAlignment="1" applyProtection="1">
      <alignment horizontal="center" vertical="center"/>
      <protection locked="0"/>
    </xf>
    <xf numFmtId="0" fontId="47" fillId="4" borderId="5" xfId="0" applyFont="1" applyFill="1" applyBorder="1" applyAlignment="1" applyProtection="1">
      <alignment horizontal="center" vertical="center"/>
      <protection locked="0"/>
    </xf>
    <xf numFmtId="0" fontId="47" fillId="4" borderId="6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4" borderId="9" xfId="0" applyFont="1" applyFill="1" applyBorder="1" applyAlignment="1" applyProtection="1">
      <alignment horizontal="left" vertical="center"/>
    </xf>
    <xf numFmtId="0" fontId="41" fillId="4" borderId="10" xfId="0" applyFont="1" applyFill="1" applyBorder="1" applyAlignment="1" applyProtection="1">
      <alignment horizontal="left" vertical="center"/>
    </xf>
    <xf numFmtId="0" fontId="69" fillId="4" borderId="4" xfId="0" applyFont="1" applyFill="1" applyBorder="1" applyAlignment="1" applyProtection="1">
      <alignment horizontal="left" vertical="center"/>
      <protection locked="0"/>
    </xf>
    <xf numFmtId="0" fontId="69" fillId="4" borderId="5" xfId="0" applyFont="1" applyFill="1" applyBorder="1" applyAlignment="1" applyProtection="1">
      <alignment horizontal="left" vertical="center"/>
      <protection locked="0"/>
    </xf>
    <xf numFmtId="0" fontId="69" fillId="4" borderId="6" xfId="0" applyFont="1" applyFill="1" applyBorder="1" applyAlignment="1" applyProtection="1">
      <alignment horizontal="left" vertical="center"/>
      <protection locked="0"/>
    </xf>
    <xf numFmtId="0" fontId="66" fillId="4" borderId="2" xfId="0" applyFont="1" applyFill="1" applyBorder="1" applyAlignment="1" applyProtection="1">
      <alignment horizontal="center" vertical="center"/>
      <protection locked="0"/>
    </xf>
    <xf numFmtId="0" fontId="70" fillId="2" borderId="17" xfId="0" applyFont="1" applyFill="1" applyBorder="1" applyAlignment="1" applyProtection="1">
      <alignment horizontal="left" vertical="top"/>
      <protection locked="0"/>
    </xf>
    <xf numFmtId="0" fontId="70" fillId="2" borderId="18" xfId="0" applyFont="1" applyFill="1" applyBorder="1" applyAlignment="1" applyProtection="1">
      <alignment horizontal="left" vertical="top"/>
      <protection locked="0"/>
    </xf>
    <xf numFmtId="0" fontId="70" fillId="2" borderId="19" xfId="0" applyFont="1" applyFill="1" applyBorder="1" applyAlignment="1" applyProtection="1">
      <alignment horizontal="left" vertical="top"/>
      <protection locked="0"/>
    </xf>
    <xf numFmtId="0" fontId="36" fillId="2" borderId="17" xfId="0" applyFont="1" applyFill="1" applyBorder="1" applyAlignment="1" applyProtection="1">
      <alignment horizontal="left" vertical="top" wrapText="1"/>
      <protection locked="0"/>
    </xf>
    <xf numFmtId="0" fontId="36" fillId="2" borderId="18" xfId="0" applyFont="1" applyFill="1" applyBorder="1" applyAlignment="1" applyProtection="1">
      <alignment horizontal="left" vertical="top"/>
      <protection locked="0"/>
    </xf>
    <xf numFmtId="0" fontId="36" fillId="2" borderId="19" xfId="0" applyFont="1" applyFill="1" applyBorder="1" applyAlignment="1" applyProtection="1">
      <alignment horizontal="left" vertical="top"/>
      <protection locked="0"/>
    </xf>
    <xf numFmtId="0" fontId="36" fillId="2" borderId="20" xfId="0" applyFont="1" applyFill="1" applyBorder="1" applyAlignment="1" applyProtection="1">
      <alignment horizontal="left" vertical="top"/>
      <protection locked="0"/>
    </xf>
    <xf numFmtId="0" fontId="36" fillId="2" borderId="0" xfId="0" applyFont="1" applyFill="1" applyBorder="1" applyAlignment="1" applyProtection="1">
      <alignment horizontal="left" vertical="top"/>
      <protection locked="0"/>
    </xf>
    <xf numFmtId="0" fontId="36" fillId="2" borderId="21" xfId="0" applyFont="1" applyFill="1" applyBorder="1" applyAlignment="1" applyProtection="1">
      <alignment horizontal="left" vertical="top"/>
      <protection locked="0"/>
    </xf>
    <xf numFmtId="0" fontId="36" fillId="2" borderId="22" xfId="0" applyFont="1" applyFill="1" applyBorder="1" applyAlignment="1" applyProtection="1">
      <alignment horizontal="left" vertical="top"/>
      <protection locked="0"/>
    </xf>
    <xf numFmtId="0" fontId="36" fillId="2" borderId="7" xfId="0" applyFont="1" applyFill="1" applyBorder="1" applyAlignment="1" applyProtection="1">
      <alignment horizontal="left" vertical="top"/>
      <protection locked="0"/>
    </xf>
    <xf numFmtId="0" fontId="36" fillId="2" borderId="8" xfId="0" applyFont="1" applyFill="1" applyBorder="1" applyAlignment="1" applyProtection="1">
      <alignment horizontal="left" vertical="top"/>
      <protection locked="0"/>
    </xf>
    <xf numFmtId="0" fontId="57" fillId="7" borderId="4" xfId="0" applyFont="1" applyFill="1" applyBorder="1" applyAlignment="1" applyProtection="1">
      <alignment horizontal="left" vertical="center"/>
      <protection locked="0"/>
    </xf>
    <xf numFmtId="0" fontId="57" fillId="7" borderId="6" xfId="0" applyFont="1" applyFill="1" applyBorder="1" applyAlignment="1" applyProtection="1">
      <alignment horizontal="left" vertical="center"/>
      <protection locked="0"/>
    </xf>
    <xf numFmtId="0" fontId="57" fillId="7" borderId="4" xfId="0" applyFont="1" applyFill="1" applyBorder="1" applyAlignment="1" applyProtection="1">
      <alignment horizontal="center" vertical="center"/>
      <protection locked="0"/>
    </xf>
    <xf numFmtId="0" fontId="57" fillId="7" borderId="5" xfId="0" applyFont="1" applyFill="1" applyBorder="1" applyAlignment="1" applyProtection="1">
      <alignment horizontal="center" vertical="center"/>
      <protection locked="0"/>
    </xf>
    <xf numFmtId="0" fontId="57" fillId="7" borderId="6" xfId="0" applyFont="1" applyFill="1" applyBorder="1" applyAlignment="1" applyProtection="1">
      <alignment horizontal="center" vertical="center"/>
      <protection locked="0"/>
    </xf>
    <xf numFmtId="0" fontId="70" fillId="2" borderId="0" xfId="0" applyFont="1" applyFill="1" applyBorder="1" applyAlignment="1" applyProtection="1">
      <alignment horizontal="left" vertical="top"/>
      <protection locked="0"/>
    </xf>
    <xf numFmtId="0" fontId="70" fillId="2" borderId="21" xfId="0" applyFont="1" applyFill="1" applyBorder="1" applyAlignment="1" applyProtection="1">
      <alignment horizontal="left" vertical="top"/>
      <protection locked="0"/>
    </xf>
    <xf numFmtId="0" fontId="58" fillId="4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righ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42" fillId="4" borderId="11" xfId="0" applyFont="1" applyFill="1" applyBorder="1" applyAlignment="1" applyProtection="1">
      <alignment horizontal="center" vertical="center"/>
      <protection locked="0"/>
    </xf>
    <xf numFmtId="0" fontId="41" fillId="4" borderId="9" xfId="0" applyFont="1" applyFill="1" applyBorder="1" applyAlignment="1" applyProtection="1">
      <alignment horizontal="left" vertical="center"/>
      <protection locked="0"/>
    </xf>
    <xf numFmtId="0" fontId="41" fillId="4" borderId="10" xfId="0" applyFont="1" applyFill="1" applyBorder="1" applyAlignment="1" applyProtection="1">
      <alignment horizontal="left" vertical="center"/>
      <protection locked="0"/>
    </xf>
    <xf numFmtId="0" fontId="40" fillId="12" borderId="17" xfId="0" applyFont="1" applyFill="1" applyBorder="1" applyAlignment="1" applyProtection="1">
      <alignment horizontal="left" vertical="center" wrapText="1"/>
      <protection locked="0"/>
    </xf>
    <xf numFmtId="0" fontId="40" fillId="12" borderId="19" xfId="0" applyFont="1" applyFill="1" applyBorder="1" applyAlignment="1" applyProtection="1">
      <alignment horizontal="left" vertical="center" wrapText="1"/>
      <protection locked="0"/>
    </xf>
    <xf numFmtId="164" fontId="41" fillId="4" borderId="9" xfId="0" applyNumberFormat="1" applyFont="1" applyFill="1" applyBorder="1" applyAlignment="1" applyProtection="1">
      <alignment horizontal="left" vertical="center"/>
      <protection locked="0"/>
    </xf>
    <xf numFmtId="164" fontId="41" fillId="4" borderId="13" xfId="0" applyNumberFormat="1" applyFont="1" applyFill="1" applyBorder="1" applyAlignment="1" applyProtection="1">
      <alignment horizontal="left" vertical="center"/>
      <protection locked="0"/>
    </xf>
    <xf numFmtId="0" fontId="63" fillId="4" borderId="11" xfId="0" applyFont="1" applyFill="1" applyBorder="1" applyAlignment="1" applyProtection="1">
      <alignment horizontal="center" vertical="center"/>
      <protection locked="0"/>
    </xf>
    <xf numFmtId="0" fontId="63" fillId="4" borderId="9" xfId="0" applyFont="1" applyFill="1" applyBorder="1" applyAlignment="1" applyProtection="1">
      <alignment horizontal="left" vertical="center"/>
      <protection locked="0"/>
    </xf>
    <xf numFmtId="0" fontId="63" fillId="4" borderId="10" xfId="0" applyFont="1" applyFill="1" applyBorder="1" applyAlignment="1" applyProtection="1">
      <alignment horizontal="left" vertical="center"/>
      <protection locked="0"/>
    </xf>
    <xf numFmtId="0" fontId="67" fillId="0" borderId="17" xfId="0" applyFont="1" applyBorder="1" applyAlignment="1" applyProtection="1">
      <alignment horizontal="center" vertical="center" wrapText="1"/>
      <protection locked="0"/>
    </xf>
    <xf numFmtId="0" fontId="67" fillId="0" borderId="18" xfId="0" applyFont="1" applyBorder="1" applyAlignment="1" applyProtection="1">
      <alignment horizontal="center" vertical="center"/>
      <protection locked="0"/>
    </xf>
    <xf numFmtId="0" fontId="67" fillId="0" borderId="19" xfId="0" applyFont="1" applyBorder="1" applyAlignment="1" applyProtection="1">
      <alignment horizontal="center" vertical="center"/>
      <protection locked="0"/>
    </xf>
    <xf numFmtId="0" fontId="25" fillId="6" borderId="4" xfId="0" applyFont="1" applyFill="1" applyBorder="1" applyAlignment="1" applyProtection="1">
      <alignment horizontal="center" vertical="center" wrapText="1"/>
      <protection locked="0"/>
    </xf>
    <xf numFmtId="0" fontId="25" fillId="6" borderId="6" xfId="0" applyFont="1" applyFill="1" applyBorder="1" applyAlignment="1" applyProtection="1">
      <alignment horizontal="center" vertical="center" wrapText="1"/>
      <protection locked="0"/>
    </xf>
    <xf numFmtId="0" fontId="49" fillId="8" borderId="4" xfId="0" applyFont="1" applyFill="1" applyBorder="1" applyAlignment="1" applyProtection="1">
      <alignment horizontal="left" vertical="center" wrapText="1"/>
      <protection locked="0"/>
    </xf>
    <xf numFmtId="0" fontId="49" fillId="8" borderId="6" xfId="0" applyFont="1" applyFill="1" applyBorder="1" applyAlignment="1" applyProtection="1">
      <alignment horizontal="left" vertical="center" wrapText="1"/>
      <protection locked="0"/>
    </xf>
    <xf numFmtId="0" fontId="74" fillId="4" borderId="4" xfId="0" applyFont="1" applyFill="1" applyBorder="1" applyAlignment="1" applyProtection="1">
      <alignment horizontal="left" vertical="center"/>
      <protection locked="0"/>
    </xf>
    <xf numFmtId="0" fontId="74" fillId="4" borderId="5" xfId="0" applyFont="1" applyFill="1" applyBorder="1" applyAlignment="1" applyProtection="1">
      <alignment horizontal="left" vertical="center"/>
      <protection locked="0"/>
    </xf>
    <xf numFmtId="0" fontId="58" fillId="4" borderId="4" xfId="0" applyFont="1" applyFill="1" applyBorder="1" applyAlignment="1" applyProtection="1">
      <alignment horizontal="left" vertical="center"/>
      <protection locked="0"/>
    </xf>
    <xf numFmtId="0" fontId="58" fillId="4" borderId="5" xfId="0" applyFont="1" applyFill="1" applyBorder="1" applyAlignment="1" applyProtection="1">
      <alignment horizontal="left" vertical="center"/>
      <protection locked="0"/>
    </xf>
    <xf numFmtId="0" fontId="58" fillId="4" borderId="6" xfId="0" applyFont="1" applyFill="1" applyBorder="1" applyAlignment="1" applyProtection="1">
      <alignment horizontal="left" vertical="center"/>
      <protection locked="0"/>
    </xf>
    <xf numFmtId="0" fontId="57" fillId="7" borderId="5" xfId="0" applyFont="1" applyFill="1" applyBorder="1" applyAlignment="1" applyProtection="1">
      <alignment horizontal="left" vertical="center"/>
      <protection locked="0"/>
    </xf>
    <xf numFmtId="0" fontId="66" fillId="2" borderId="17" xfId="0" applyFont="1" applyFill="1" applyBorder="1" applyAlignment="1" applyProtection="1">
      <alignment horizontal="left" vertical="top"/>
      <protection locked="0"/>
    </xf>
    <xf numFmtId="0" fontId="66" fillId="2" borderId="18" xfId="0" applyFont="1" applyFill="1" applyBorder="1" applyAlignment="1" applyProtection="1">
      <alignment horizontal="left" vertical="top"/>
      <protection locked="0"/>
    </xf>
    <xf numFmtId="0" fontId="66" fillId="2" borderId="19" xfId="0" applyFont="1" applyFill="1" applyBorder="1" applyAlignment="1" applyProtection="1">
      <alignment horizontal="left" vertical="top"/>
      <protection locked="0"/>
    </xf>
    <xf numFmtId="0" fontId="49" fillId="8" borderId="2" xfId="0" applyFont="1" applyFill="1" applyBorder="1" applyAlignment="1" applyProtection="1">
      <alignment horizontal="left" vertical="center" wrapText="1"/>
      <protection locked="0"/>
    </xf>
    <xf numFmtId="0" fontId="49" fillId="8" borderId="16" xfId="0" applyFont="1" applyFill="1" applyBorder="1" applyAlignment="1" applyProtection="1">
      <alignment horizontal="left" vertical="center" wrapText="1"/>
      <protection locked="0"/>
    </xf>
    <xf numFmtId="0" fontId="49" fillId="8" borderId="3" xfId="0" applyFont="1" applyFill="1" applyBorder="1" applyAlignment="1" applyProtection="1">
      <alignment horizontal="left" vertical="center" wrapText="1"/>
      <protection locked="0"/>
    </xf>
    <xf numFmtId="0" fontId="49" fillId="10" borderId="2" xfId="0" applyFont="1" applyFill="1" applyBorder="1" applyAlignment="1" applyProtection="1">
      <alignment horizontal="left" vertical="center" wrapText="1"/>
      <protection locked="0"/>
    </xf>
    <xf numFmtId="0" fontId="49" fillId="10" borderId="16" xfId="0" applyFont="1" applyFill="1" applyBorder="1" applyAlignment="1" applyProtection="1">
      <alignment horizontal="left" vertical="center" wrapText="1"/>
      <protection locked="0"/>
    </xf>
    <xf numFmtId="0" fontId="49" fillId="10" borderId="3" xfId="0" applyFont="1" applyFill="1" applyBorder="1" applyAlignment="1" applyProtection="1">
      <alignment horizontal="left" vertical="center" wrapText="1"/>
      <protection locked="0"/>
    </xf>
    <xf numFmtId="0" fontId="25" fillId="9" borderId="5" xfId="0" applyFont="1" applyFill="1" applyBorder="1" applyAlignment="1" applyProtection="1">
      <alignment horizontal="center" vertical="center" wrapText="1"/>
      <protection locked="0"/>
    </xf>
    <xf numFmtId="0" fontId="66" fillId="4" borderId="4" xfId="0" applyFont="1" applyFill="1" applyBorder="1" applyAlignment="1" applyProtection="1">
      <alignment horizontal="center" vertical="center"/>
      <protection locked="0"/>
    </xf>
    <xf numFmtId="0" fontId="66" fillId="4" borderId="5" xfId="0" applyFont="1" applyFill="1" applyBorder="1" applyAlignment="1" applyProtection="1">
      <alignment horizontal="center" vertical="center"/>
      <protection locked="0"/>
    </xf>
    <xf numFmtId="0" fontId="66" fillId="4" borderId="6" xfId="0" applyFont="1" applyFill="1" applyBorder="1" applyAlignment="1" applyProtection="1">
      <alignment horizontal="center" vertical="center"/>
      <protection locked="0"/>
    </xf>
    <xf numFmtId="0" fontId="31" fillId="2" borderId="17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31" fillId="2" borderId="19" xfId="0" applyFont="1" applyFill="1" applyBorder="1" applyAlignment="1" applyProtection="1">
      <alignment horizontal="center" vertical="center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31" fillId="2" borderId="21" xfId="0" applyFont="1" applyFill="1" applyBorder="1" applyAlignment="1" applyProtection="1">
      <alignment horizontal="center" vertical="center"/>
      <protection locked="0"/>
    </xf>
    <xf numFmtId="0" fontId="31" fillId="2" borderId="22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0" fontId="31" fillId="2" borderId="8" xfId="0" applyFont="1" applyFill="1" applyBorder="1" applyAlignment="1" applyProtection="1">
      <alignment horizontal="center" vertical="center"/>
      <protection locked="0"/>
    </xf>
    <xf numFmtId="0" fontId="66" fillId="4" borderId="17" xfId="0" applyFont="1" applyFill="1" applyBorder="1" applyAlignment="1" applyProtection="1">
      <alignment horizontal="center" vertical="center"/>
      <protection locked="0"/>
    </xf>
    <xf numFmtId="0" fontId="66" fillId="4" borderId="18" xfId="0" applyFont="1" applyFill="1" applyBorder="1" applyAlignment="1" applyProtection="1">
      <alignment horizontal="center" vertical="center"/>
      <protection locked="0"/>
    </xf>
    <xf numFmtId="0" fontId="66" fillId="4" borderId="19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right" vertical="top"/>
      <protection locked="0"/>
    </xf>
    <xf numFmtId="164" fontId="41" fillId="4" borderId="10" xfId="0" applyNumberFormat="1" applyFont="1" applyFill="1" applyBorder="1" applyAlignment="1" applyProtection="1">
      <alignment horizontal="left" vertical="center"/>
      <protection locked="0"/>
    </xf>
    <xf numFmtId="0" fontId="47" fillId="4" borderId="17" xfId="0" applyFont="1" applyFill="1" applyBorder="1" applyAlignment="1" applyProtection="1">
      <alignment horizontal="center" vertical="center"/>
      <protection locked="0"/>
    </xf>
    <xf numFmtId="0" fontId="47" fillId="4" borderId="18" xfId="0" applyFont="1" applyFill="1" applyBorder="1" applyAlignment="1" applyProtection="1">
      <alignment horizontal="center" vertical="center"/>
      <protection locked="0"/>
    </xf>
    <xf numFmtId="0" fontId="47" fillId="4" borderId="19" xfId="0" applyFont="1" applyFill="1" applyBorder="1" applyAlignment="1" applyProtection="1">
      <alignment horizontal="center" vertical="center"/>
      <protection locked="0"/>
    </xf>
    <xf numFmtId="0" fontId="41" fillId="0" borderId="3" xfId="0" applyFont="1" applyBorder="1" applyAlignment="1" applyProtection="1">
      <alignment horizontal="left" vertical="top"/>
      <protection locked="0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0" fillId="2" borderId="17" xfId="0" applyFont="1" applyFill="1" applyBorder="1" applyAlignment="1">
      <alignment horizontal="left" vertical="top"/>
    </xf>
    <xf numFmtId="0" fontId="0" fillId="2" borderId="18" xfId="0" applyFont="1" applyFill="1" applyBorder="1" applyAlignment="1">
      <alignment horizontal="left" vertical="top"/>
    </xf>
    <xf numFmtId="0" fontId="0" fillId="2" borderId="19" xfId="0" applyFont="1" applyFill="1" applyBorder="1" applyAlignment="1">
      <alignment horizontal="left" vertical="top"/>
    </xf>
    <xf numFmtId="0" fontId="0" fillId="2" borderId="2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0" fillId="2" borderId="22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25" fillId="11" borderId="5" xfId="0" applyFont="1" applyFill="1" applyBorder="1" applyAlignment="1">
      <alignment horizontal="left" vertical="center" wrapText="1"/>
    </xf>
    <xf numFmtId="0" fontId="25" fillId="11" borderId="6" xfId="0" applyFont="1" applyFill="1" applyBorder="1" applyAlignment="1">
      <alignment horizontal="left" vertical="center" wrapText="1"/>
    </xf>
    <xf numFmtId="0" fontId="28" fillId="12" borderId="4" xfId="0" applyFont="1" applyFill="1" applyBorder="1" applyAlignment="1">
      <alignment horizontal="left" vertical="center" wrapText="1"/>
    </xf>
    <xf numFmtId="0" fontId="28" fillId="12" borderId="6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center" vertical="center" textRotation="90"/>
    </xf>
    <xf numFmtId="0" fontId="24" fillId="7" borderId="16" xfId="0" applyFont="1" applyFill="1" applyBorder="1" applyAlignment="1">
      <alignment horizontal="center" vertical="center" textRotation="90"/>
    </xf>
    <xf numFmtId="0" fontId="24" fillId="7" borderId="3" xfId="0" applyFont="1" applyFill="1" applyBorder="1" applyAlignment="1">
      <alignment horizontal="center" vertical="center" textRotation="90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right" vertical="center"/>
    </xf>
    <xf numFmtId="0" fontId="17" fillId="4" borderId="18" xfId="0" applyFont="1" applyFill="1" applyBorder="1" applyAlignment="1">
      <alignment horizontal="right" vertical="center"/>
    </xf>
    <xf numFmtId="0" fontId="17" fillId="4" borderId="20" xfId="0" applyFont="1" applyFill="1" applyBorder="1" applyAlignment="1">
      <alignment horizontal="right" vertical="center"/>
    </xf>
    <xf numFmtId="0" fontId="17" fillId="4" borderId="0" xfId="0" applyFont="1" applyFill="1" applyBorder="1" applyAlignment="1">
      <alignment horizontal="right" vertical="center"/>
    </xf>
    <xf numFmtId="0" fontId="17" fillId="4" borderId="22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right" vertical="center"/>
    </xf>
    <xf numFmtId="0" fontId="28" fillId="10" borderId="4" xfId="0" applyFont="1" applyFill="1" applyBorder="1" applyAlignment="1">
      <alignment horizontal="left" vertical="center" wrapText="1"/>
    </xf>
    <xf numFmtId="0" fontId="28" fillId="10" borderId="6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164" fontId="9" fillId="3" borderId="9" xfId="0" applyNumberFormat="1" applyFont="1" applyFill="1" applyBorder="1" applyAlignment="1">
      <alignment horizontal="left" vertical="center"/>
    </xf>
    <xf numFmtId="164" fontId="9" fillId="3" borderId="13" xfId="0" applyNumberFormat="1" applyFont="1" applyFill="1" applyBorder="1" applyAlignment="1">
      <alignment horizontal="left" vertical="center"/>
    </xf>
    <xf numFmtId="164" fontId="9" fillId="3" borderId="10" xfId="0" applyNumberFormat="1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25" fillId="6" borderId="5" xfId="0" applyFont="1" applyFill="1" applyBorder="1" applyAlignment="1">
      <alignment horizontal="left" vertical="center" wrapText="1"/>
    </xf>
    <xf numFmtId="0" fontId="25" fillId="6" borderId="6" xfId="0" applyFont="1" applyFill="1" applyBorder="1" applyAlignment="1">
      <alignment horizontal="left" vertical="center" wrapText="1"/>
    </xf>
    <xf numFmtId="0" fontId="28" fillId="8" borderId="4" xfId="0" applyFont="1" applyFill="1" applyBorder="1" applyAlignment="1">
      <alignment horizontal="left" vertical="center" wrapText="1"/>
    </xf>
    <xf numFmtId="0" fontId="28" fillId="8" borderId="6" xfId="0" applyFont="1" applyFill="1" applyBorder="1" applyAlignment="1">
      <alignment horizontal="left" vertical="center" wrapText="1"/>
    </xf>
    <xf numFmtId="0" fontId="25" fillId="9" borderId="5" xfId="0" applyFont="1" applyFill="1" applyBorder="1" applyAlignment="1">
      <alignment horizontal="left" vertical="center" wrapText="1"/>
    </xf>
    <xf numFmtId="0" fontId="25" fillId="9" borderId="6" xfId="0" applyFont="1" applyFill="1" applyBorder="1" applyAlignment="1">
      <alignment horizontal="left" vertical="center" wrapText="1"/>
    </xf>
    <xf numFmtId="0" fontId="30" fillId="13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6" fillId="4" borderId="20" xfId="0" applyFont="1" applyFill="1" applyBorder="1" applyAlignment="1" applyProtection="1">
      <alignment horizontal="center" vertical="center"/>
      <protection locked="0"/>
    </xf>
    <xf numFmtId="0" fontId="56" fillId="4" borderId="0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6" fillId="4" borderId="3" xfId="0" applyFont="1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49" fontId="79" fillId="4" borderId="0" xfId="0" applyNumberFormat="1" applyFont="1" applyFill="1" applyProtection="1">
      <protection locked="0"/>
    </xf>
    <xf numFmtId="0" fontId="59" fillId="2" borderId="1" xfId="0" applyFont="1" applyFill="1" applyBorder="1" applyAlignment="1" applyProtection="1">
      <alignment horizontal="left" vertical="top"/>
      <protection locked="0"/>
    </xf>
    <xf numFmtId="0" fontId="36" fillId="2" borderId="1" xfId="0" applyFont="1" applyFill="1" applyBorder="1" applyAlignment="1" applyProtection="1">
      <alignment horizontal="left" vertical="top"/>
      <protection locked="0"/>
    </xf>
    <xf numFmtId="0" fontId="36" fillId="2" borderId="17" xfId="0" applyFont="1" applyFill="1" applyBorder="1" applyAlignment="1" applyProtection="1">
      <alignment horizontal="center" vertical="top"/>
      <protection locked="0"/>
    </xf>
    <xf numFmtId="0" fontId="36" fillId="2" borderId="18" xfId="0" applyFont="1" applyFill="1" applyBorder="1" applyAlignment="1" applyProtection="1">
      <alignment horizontal="center" vertical="top"/>
      <protection locked="0"/>
    </xf>
    <xf numFmtId="0" fontId="36" fillId="2" borderId="19" xfId="0" applyFont="1" applyFill="1" applyBorder="1" applyAlignment="1" applyProtection="1">
      <alignment horizontal="center" vertical="top"/>
      <protection locked="0"/>
    </xf>
    <xf numFmtId="0" fontId="36" fillId="2" borderId="20" xfId="0" applyFont="1" applyFill="1" applyBorder="1" applyAlignment="1" applyProtection="1">
      <alignment horizontal="center" vertical="top"/>
      <protection locked="0"/>
    </xf>
    <xf numFmtId="0" fontId="36" fillId="2" borderId="0" xfId="0" applyFont="1" applyFill="1" applyBorder="1" applyAlignment="1" applyProtection="1">
      <alignment horizontal="center" vertical="top"/>
      <protection locked="0"/>
    </xf>
    <xf numFmtId="0" fontId="36" fillId="2" borderId="21" xfId="0" applyFont="1" applyFill="1" applyBorder="1" applyAlignment="1" applyProtection="1">
      <alignment horizontal="center" vertical="top"/>
      <protection locked="0"/>
    </xf>
    <xf numFmtId="0" fontId="36" fillId="2" borderId="22" xfId="0" applyFont="1" applyFill="1" applyBorder="1" applyAlignment="1" applyProtection="1">
      <alignment horizontal="center" vertical="top"/>
      <protection locked="0"/>
    </xf>
    <xf numFmtId="0" fontId="36" fillId="2" borderId="7" xfId="0" applyFont="1" applyFill="1" applyBorder="1" applyAlignment="1" applyProtection="1">
      <alignment horizontal="center" vertical="top"/>
      <protection locked="0"/>
    </xf>
    <xf numFmtId="0" fontId="36" fillId="2" borderId="8" xfId="0" applyFont="1" applyFill="1" applyBorder="1" applyAlignment="1" applyProtection="1">
      <alignment horizontal="center" vertical="top"/>
      <protection locked="0"/>
    </xf>
    <xf numFmtId="0" fontId="36" fillId="2" borderId="17" xfId="0" applyFont="1" applyFill="1" applyBorder="1" applyAlignment="1" applyProtection="1">
      <alignment horizontal="left" vertical="top"/>
      <protection locked="0"/>
    </xf>
    <xf numFmtId="0" fontId="59" fillId="2" borderId="4" xfId="0" applyFont="1" applyFill="1" applyBorder="1" applyAlignment="1" applyProtection="1">
      <alignment horizontal="center" vertical="top"/>
      <protection locked="0"/>
    </xf>
    <xf numFmtId="0" fontId="59" fillId="2" borderId="5" xfId="0" applyFont="1" applyFill="1" applyBorder="1" applyAlignment="1" applyProtection="1">
      <alignment horizontal="center" vertical="top"/>
      <protection locked="0"/>
    </xf>
    <xf numFmtId="0" fontId="59" fillId="2" borderId="6" xfId="0" applyFont="1" applyFill="1" applyBorder="1" applyAlignment="1" applyProtection="1">
      <alignment horizontal="center" vertical="top"/>
      <protection locked="0"/>
    </xf>
    <xf numFmtId="0" fontId="59" fillId="2" borderId="4" xfId="0" applyFont="1" applyFill="1" applyBorder="1" applyAlignment="1" applyProtection="1">
      <alignment horizontal="left" vertical="top"/>
      <protection locked="0"/>
    </xf>
    <xf numFmtId="0" fontId="59" fillId="2" borderId="5" xfId="0" applyFont="1" applyFill="1" applyBorder="1" applyAlignment="1" applyProtection="1">
      <alignment horizontal="left" vertical="top"/>
      <protection locked="0"/>
    </xf>
    <xf numFmtId="0" fontId="59" fillId="2" borderId="6" xfId="0" applyFont="1" applyFill="1" applyBorder="1" applyAlignment="1" applyProtection="1">
      <alignment horizontal="left" vertical="top"/>
      <protection locked="0"/>
    </xf>
    <xf numFmtId="0" fontId="80" fillId="2" borderId="4" xfId="0" applyFont="1" applyFill="1" applyBorder="1" applyAlignment="1" applyProtection="1">
      <alignment horizontal="left" vertical="top"/>
      <protection locked="0"/>
    </xf>
    <xf numFmtId="0" fontId="80" fillId="2" borderId="5" xfId="0" applyFont="1" applyFill="1" applyBorder="1" applyAlignment="1" applyProtection="1">
      <alignment horizontal="left" vertical="top"/>
      <protection locked="0"/>
    </xf>
    <xf numFmtId="0" fontId="80" fillId="2" borderId="6" xfId="0" applyFont="1" applyFill="1" applyBorder="1" applyAlignment="1" applyProtection="1">
      <alignment horizontal="left" vertical="top"/>
      <protection locked="0"/>
    </xf>
    <xf numFmtId="0" fontId="56" fillId="4" borderId="7" xfId="0" applyFont="1" applyFill="1" applyBorder="1" applyAlignment="1" applyProtection="1">
      <alignment vertical="center"/>
      <protection locked="0"/>
    </xf>
  </cellXfs>
  <cellStyles count="2">
    <cellStyle name="Lien hypertexte" xfId="1" builtinId="8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90A"/>
      <color rgb="FF909CF2"/>
      <color rgb="FFC8D623"/>
      <color rgb="FF75FF19"/>
      <color rgb="FFFFFFFF"/>
      <color rgb="FF000000"/>
      <color rgb="FFEDA80F"/>
      <color rgb="FF96D6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0862123870035"/>
          <c:y val="8.5060133354183179E-2"/>
          <c:w val="0.51812320897275499"/>
          <c:h val="0.70871592302339781"/>
        </c:manualLayout>
      </c:layout>
      <c:radarChart>
        <c:radarStyle val="marker"/>
        <c:varyColors val="0"/>
        <c:ser>
          <c:idx val="0"/>
          <c:order val="0"/>
          <c:tx>
            <c:strRef>
              <c:f>'E1'!$T$12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('E1'!$X$13:$X$15,'E1'!$X$18:$X$20,'E1'!$X$23:$X$25)</c:f>
              <c:strCache>
                <c:ptCount val="9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C2.1</c:v>
                </c:pt>
                <c:pt idx="4">
                  <c:v>C2.2</c:v>
                </c:pt>
                <c:pt idx="5">
                  <c:v>C2.3</c:v>
                </c:pt>
                <c:pt idx="6">
                  <c:v>C3.1</c:v>
                </c:pt>
                <c:pt idx="7">
                  <c:v>C3.2</c:v>
                </c:pt>
                <c:pt idx="8">
                  <c:v>C3.3</c:v>
                </c:pt>
              </c:strCache>
            </c:strRef>
          </c:cat>
          <c:val>
            <c:numRef>
              <c:f>('E1'!$T$13:$T$15,'E1'!$T$18:$T$20,'E1'!$T$23:$T$25)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0A-6C4F-BA4D-737FB14365CD}"/>
            </c:ext>
          </c:extLst>
        </c:ser>
        <c:ser>
          <c:idx val="1"/>
          <c:order val="1"/>
          <c:tx>
            <c:strRef>
              <c:f>'E1'!$U$12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('E1'!$X$13:$X$15,'E1'!$X$18:$X$20,'E1'!$X$23:$X$25)</c:f>
              <c:strCache>
                <c:ptCount val="9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C2.1</c:v>
                </c:pt>
                <c:pt idx="4">
                  <c:v>C2.2</c:v>
                </c:pt>
                <c:pt idx="5">
                  <c:v>C2.3</c:v>
                </c:pt>
                <c:pt idx="6">
                  <c:v>C3.1</c:v>
                </c:pt>
                <c:pt idx="7">
                  <c:v>C3.2</c:v>
                </c:pt>
                <c:pt idx="8">
                  <c:v>C3.3</c:v>
                </c:pt>
              </c:strCache>
            </c:strRef>
          </c:cat>
          <c:val>
            <c:numRef>
              <c:f>('E1'!$U$13:$U$15,'E1'!$U$18:$U$20,'E1'!$U$23:$U$25)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0A-6C4F-BA4D-737FB14365CD}"/>
            </c:ext>
          </c:extLst>
        </c:ser>
        <c:ser>
          <c:idx val="2"/>
          <c:order val="2"/>
          <c:tx>
            <c:strRef>
              <c:f>'E1'!$V$12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('E1'!$X$13:$X$15,'E1'!$X$18:$X$20,'E1'!$X$23:$X$25)</c:f>
              <c:strCache>
                <c:ptCount val="9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C2.1</c:v>
                </c:pt>
                <c:pt idx="4">
                  <c:v>C2.2</c:v>
                </c:pt>
                <c:pt idx="5">
                  <c:v>C2.3</c:v>
                </c:pt>
                <c:pt idx="6">
                  <c:v>C3.1</c:v>
                </c:pt>
                <c:pt idx="7">
                  <c:v>C3.2</c:v>
                </c:pt>
                <c:pt idx="8">
                  <c:v>C3.3</c:v>
                </c:pt>
              </c:strCache>
            </c:strRef>
          </c:cat>
          <c:val>
            <c:numRef>
              <c:f>('E1'!$V$13:$V$15,'E1'!$V$18:$V$20,'E1'!$V$23:$V$25)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0A-6C4F-BA4D-737FB14365CD}"/>
            </c:ext>
          </c:extLst>
        </c:ser>
        <c:ser>
          <c:idx val="4"/>
          <c:order val="3"/>
          <c:tx>
            <c:strRef>
              <c:f>'E1'!$W$12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('E1'!$X$13:$X$15,'E1'!$X$18:$X$20,'E1'!$X$23:$X$25)</c:f>
              <c:strCache>
                <c:ptCount val="9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C2.1</c:v>
                </c:pt>
                <c:pt idx="4">
                  <c:v>C2.2</c:v>
                </c:pt>
                <c:pt idx="5">
                  <c:v>C2.3</c:v>
                </c:pt>
                <c:pt idx="6">
                  <c:v>C3.1</c:v>
                </c:pt>
                <c:pt idx="7">
                  <c:v>C3.2</c:v>
                </c:pt>
                <c:pt idx="8">
                  <c:v>C3.3</c:v>
                </c:pt>
              </c:strCache>
            </c:strRef>
          </c:cat>
          <c:val>
            <c:numRef>
              <c:f>('E1'!$W$13:$W$15,'E1'!$W$18:$W$20,'E1'!$W$23:$W$25)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0A-6C4F-BA4D-737FB14365CD}"/>
            </c:ext>
          </c:extLst>
        </c:ser>
        <c:ser>
          <c:idx val="3"/>
          <c:order val="4"/>
          <c:tx>
            <c:strRef>
              <c:f>'E1'!$M$12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('E1'!$X$13:$X$15,'E1'!$X$18:$X$20,'E1'!$X$23:$X$25)</c:f>
              <c:strCache>
                <c:ptCount val="9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C2.1</c:v>
                </c:pt>
                <c:pt idx="4">
                  <c:v>C2.2</c:v>
                </c:pt>
                <c:pt idx="5">
                  <c:v>C2.3</c:v>
                </c:pt>
                <c:pt idx="6">
                  <c:v>C3.1</c:v>
                </c:pt>
                <c:pt idx="7">
                  <c:v>C3.2</c:v>
                </c:pt>
                <c:pt idx="8">
                  <c:v>C3.3</c:v>
                </c:pt>
              </c:strCache>
            </c:strRef>
          </c:cat>
          <c:val>
            <c:numRef>
              <c:f>('E1'!$M$13:$M$15,'E1'!$M$18:$M$20,'E1'!$M$23:$M$25)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A-6C4F-BA4D-737FB1436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11840"/>
        <c:axId val="79013376"/>
      </c:radarChart>
      <c:catAx>
        <c:axId val="7901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013376"/>
        <c:crosses val="autoZero"/>
        <c:auto val="1"/>
        <c:lblAlgn val="ctr"/>
        <c:lblOffset val="100"/>
        <c:noMultiLvlLbl val="0"/>
      </c:catAx>
      <c:valAx>
        <c:axId val="79013376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0118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576014311464515E-2"/>
          <c:y val="0.81630588062926945"/>
          <c:w val="0.90828415302769006"/>
          <c:h val="0.18369398711524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48977200228745"/>
          <c:y val="0.10995594308396053"/>
          <c:w val="0.57975619532598355"/>
          <c:h val="0.69137162066805136"/>
        </c:manualLayout>
      </c:layout>
      <c:radarChart>
        <c:radarStyle val="marker"/>
        <c:varyColors val="0"/>
        <c:ser>
          <c:idx val="5"/>
          <c:order val="0"/>
          <c:tx>
            <c:strRef>
              <c:f>'E2 S1'!$T$12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none"/>
          </c:marker>
          <c:val>
            <c:numRef>
              <c:f>('E2 S1'!$T$13:$T$15,'E2 S1'!$T$18:$T$20)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A6-844E-8E57-5C444E47509C}"/>
            </c:ext>
          </c:extLst>
        </c:ser>
        <c:ser>
          <c:idx val="1"/>
          <c:order val="1"/>
          <c:tx>
            <c:strRef>
              <c:f>'E2 S1'!$U$12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>
              <a:prstDash val="dash"/>
            </a:ln>
          </c:spPr>
          <c:marker>
            <c:symbol val="none"/>
          </c:marker>
          <c:cat>
            <c:strRef>
              <c:f>('E2 S1'!$X$13:$X$15,'E2 S1'!$X$18:$X$20)</c:f>
              <c:strCache>
                <c:ptCount val="6"/>
                <c:pt idx="0">
                  <c:v>C4.1</c:v>
                </c:pt>
                <c:pt idx="1">
                  <c:v>C4.2</c:v>
                </c:pt>
                <c:pt idx="2">
                  <c:v>C4.3</c:v>
                </c:pt>
                <c:pt idx="3">
                  <c:v>C6.1</c:v>
                </c:pt>
                <c:pt idx="4">
                  <c:v>C6.2</c:v>
                </c:pt>
                <c:pt idx="5">
                  <c:v>C6.3</c:v>
                </c:pt>
              </c:strCache>
            </c:strRef>
          </c:cat>
          <c:val>
            <c:numRef>
              <c:f>('E2 S1'!$U$13:$U$15,'E2 S1'!$U$18:$U$20)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6-844E-8E57-5C444E47509C}"/>
            </c:ext>
          </c:extLst>
        </c:ser>
        <c:ser>
          <c:idx val="2"/>
          <c:order val="2"/>
          <c:tx>
            <c:strRef>
              <c:f>'E2 S1'!$V$12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('E2 S1'!$X$13:$X$15,'E2 S1'!$X$18:$X$20)</c:f>
              <c:strCache>
                <c:ptCount val="6"/>
                <c:pt idx="0">
                  <c:v>C4.1</c:v>
                </c:pt>
                <c:pt idx="1">
                  <c:v>C4.2</c:v>
                </c:pt>
                <c:pt idx="2">
                  <c:v>C4.3</c:v>
                </c:pt>
                <c:pt idx="3">
                  <c:v>C6.1</c:v>
                </c:pt>
                <c:pt idx="4">
                  <c:v>C6.2</c:v>
                </c:pt>
                <c:pt idx="5">
                  <c:v>C6.3</c:v>
                </c:pt>
              </c:strCache>
            </c:strRef>
          </c:cat>
          <c:val>
            <c:numRef>
              <c:f>('E2 S1'!$V$13:$V$15,'E2 S1'!$V$18:$V$20)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6-844E-8E57-5C444E47509C}"/>
            </c:ext>
          </c:extLst>
        </c:ser>
        <c:ser>
          <c:idx val="3"/>
          <c:order val="3"/>
          <c:tx>
            <c:strRef>
              <c:f>'E2 S1'!$X$12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>
              <a:solidFill>
                <a:schemeClr val="accent6"/>
              </a:solidFill>
              <a:prstDash val="dash"/>
            </a:ln>
          </c:spPr>
          <c:marker>
            <c:symbol val="none"/>
          </c:marker>
          <c:cat>
            <c:strRef>
              <c:f>('E2 S1'!$X$13:$X$15,'E2 S1'!$X$18:$X$20)</c:f>
              <c:strCache>
                <c:ptCount val="6"/>
                <c:pt idx="0">
                  <c:v>C4.1</c:v>
                </c:pt>
                <c:pt idx="1">
                  <c:v>C4.2</c:v>
                </c:pt>
                <c:pt idx="2">
                  <c:v>C4.3</c:v>
                </c:pt>
                <c:pt idx="3">
                  <c:v>C6.1</c:v>
                </c:pt>
                <c:pt idx="4">
                  <c:v>C6.2</c:v>
                </c:pt>
                <c:pt idx="5">
                  <c:v>C6.3</c:v>
                </c:pt>
              </c:strCache>
            </c:strRef>
          </c:cat>
          <c:val>
            <c:numRef>
              <c:f>('E2 S1'!$W$13:$W$15,'E2 S1'!$W$18:$W$20)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6-844E-8E57-5C444E47509C}"/>
            </c:ext>
          </c:extLst>
        </c:ser>
        <c:ser>
          <c:idx val="4"/>
          <c:order val="4"/>
          <c:tx>
            <c:strRef>
              <c:f>'E2 S1'!$M$12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('E2 S1'!$X$13:$X$15,'E2 S1'!$X$18:$X$20)</c:f>
              <c:strCache>
                <c:ptCount val="6"/>
                <c:pt idx="0">
                  <c:v>C4.1</c:v>
                </c:pt>
                <c:pt idx="1">
                  <c:v>C4.2</c:v>
                </c:pt>
                <c:pt idx="2">
                  <c:v>C4.3</c:v>
                </c:pt>
                <c:pt idx="3">
                  <c:v>C6.1</c:v>
                </c:pt>
                <c:pt idx="4">
                  <c:v>C6.2</c:v>
                </c:pt>
                <c:pt idx="5">
                  <c:v>C6.3</c:v>
                </c:pt>
              </c:strCache>
            </c:strRef>
          </c:cat>
          <c:val>
            <c:numRef>
              <c:f>('E2 S1'!$M$13:$M$15,'E2 S1'!$M$18:$M$20)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A6-844E-8E57-5C444E47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627328"/>
        <c:axId val="74686464"/>
      </c:radarChart>
      <c:catAx>
        <c:axId val="7462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686464"/>
        <c:crosses val="autoZero"/>
        <c:auto val="1"/>
        <c:lblAlgn val="ctr"/>
        <c:lblOffset val="100"/>
        <c:noMultiLvlLbl val="0"/>
      </c:catAx>
      <c:valAx>
        <c:axId val="74686464"/>
        <c:scaling>
          <c:orientation val="minMax"/>
        </c:scaling>
        <c:delete val="0"/>
        <c:axPos val="l"/>
        <c:majorGridlines>
          <c:spPr>
            <a:ln w="12700" cap="rnd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462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135968387191E-2"/>
          <c:y val="0.85674486068151601"/>
          <c:w val="0.98755875142773331"/>
          <c:h val="0.142765401492309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5597014943851"/>
          <c:y val="5.4713541774309087E-2"/>
          <c:w val="0.57975619532598355"/>
          <c:h val="0.69137162066805136"/>
        </c:manualLayout>
      </c:layout>
      <c:radarChart>
        <c:radarStyle val="marker"/>
        <c:varyColors val="0"/>
        <c:ser>
          <c:idx val="0"/>
          <c:order val="0"/>
          <c:tx>
            <c:strRef>
              <c:f>'E2 S2 APT (1)'!$T$12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(1)'!$X$15:$X$17,'E2 S2 APT (1)'!$X$20:$X$22)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(1)'!$T$15:$T$17,'E2 S2 APT (1)'!$T$20:$T$22)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1-2F40-9382-A13EA948C912}"/>
            </c:ext>
          </c:extLst>
        </c:ser>
        <c:ser>
          <c:idx val="1"/>
          <c:order val="1"/>
          <c:tx>
            <c:strRef>
              <c:f>'E2 S2 APT (1)'!$U$12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(1)'!$X$15:$X$17,'E2 S2 APT (1)'!$X$20:$X$22)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(1)'!$U$15:$U$17,'E2 S2 APT (1)'!$U$20:$U$22)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1-2F40-9382-A13EA948C912}"/>
            </c:ext>
          </c:extLst>
        </c:ser>
        <c:ser>
          <c:idx val="2"/>
          <c:order val="2"/>
          <c:tx>
            <c:strRef>
              <c:f>'E2 S2 APT (1)'!$V$12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(1)'!$X$15:$X$17,'E2 S2 APT (1)'!$X$20:$X$22)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(1)'!$V$15:$V$17,'E2 S2 APT (1)'!$V$20:$V$22)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61-2F40-9382-A13EA948C912}"/>
            </c:ext>
          </c:extLst>
        </c:ser>
        <c:ser>
          <c:idx val="3"/>
          <c:order val="3"/>
          <c:tx>
            <c:strRef>
              <c:f>'E2 S2 APT (1)'!$W$12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(1)'!$X$15:$X$17,'E2 S2 APT (1)'!$X$20:$X$22)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(1)'!$W$15:$W$17,'E2 S2 APT (1)'!$W$20:$W$22)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61-2F40-9382-A13EA948C912}"/>
            </c:ext>
          </c:extLst>
        </c:ser>
        <c:ser>
          <c:idx val="4"/>
          <c:order val="4"/>
          <c:tx>
            <c:strRef>
              <c:f>'E2 S2 APT (1)'!$M$12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('E2 S2 APT (1)'!$X$15:$X$17,'E2 S2 APT (1)'!$X$20:$X$22)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(1)'!$M$15:$M$17,'E2 S2 APT (1)'!$M$20:$M$22)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61-2F40-9382-A13EA948C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90880"/>
        <c:axId val="77325440"/>
      </c:radarChart>
      <c:catAx>
        <c:axId val="772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25440"/>
        <c:crosses val="autoZero"/>
        <c:auto val="1"/>
        <c:lblAlgn val="ctr"/>
        <c:lblOffset val="100"/>
        <c:noMultiLvlLbl val="0"/>
      </c:catAx>
      <c:valAx>
        <c:axId val="77325440"/>
        <c:scaling>
          <c:orientation val="minMax"/>
        </c:scaling>
        <c:delete val="0"/>
        <c:axPos val="l"/>
        <c:majorGridlines>
          <c:spPr>
            <a:ln w="12700" cap="rnd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731284274018498E-2"/>
          <c:y val="0.79050614843501699"/>
          <c:w val="0.9579525864894477"/>
          <c:h val="0.18669194625932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5597014943851"/>
          <c:y val="5.4713541774309087E-2"/>
          <c:w val="0.57975619532598355"/>
          <c:h val="0.69137162066805136"/>
        </c:manualLayout>
      </c:layout>
      <c:radarChart>
        <c:radarStyle val="marker"/>
        <c:varyColors val="0"/>
        <c:ser>
          <c:idx val="0"/>
          <c:order val="0"/>
          <c:tx>
            <c:strRef>
              <c:f>'E2 S2 APT (2)'!$T$12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(2)'!$X$15:$X$17,'E2 S2 APT (2)'!$X$20:$X$22)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(2)'!$T$15:$T$17,'E2 S2 APT (2)'!$T$20:$T$22)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F-4448-93EF-8B8C17A98900}"/>
            </c:ext>
          </c:extLst>
        </c:ser>
        <c:ser>
          <c:idx val="1"/>
          <c:order val="1"/>
          <c:tx>
            <c:strRef>
              <c:f>'E2 S2 APT (2)'!$U$12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(2)'!$X$15:$X$17,'E2 S2 APT (2)'!$X$20:$X$22)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(2)'!$U$15:$U$17,'E2 S2 APT (2)'!$U$20:$U$22)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CF-4448-93EF-8B8C17A98900}"/>
            </c:ext>
          </c:extLst>
        </c:ser>
        <c:ser>
          <c:idx val="2"/>
          <c:order val="2"/>
          <c:tx>
            <c:strRef>
              <c:f>'E2 S2 APT (2)'!$V$12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(2)'!$X$15:$X$17,'E2 S2 APT (2)'!$X$20:$X$22)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(2)'!$V$15:$V$17,'E2 S2 APT (2)'!$V$20:$V$22)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CF-4448-93EF-8B8C17A98900}"/>
            </c:ext>
          </c:extLst>
        </c:ser>
        <c:ser>
          <c:idx val="3"/>
          <c:order val="3"/>
          <c:tx>
            <c:strRef>
              <c:f>'E2 S2 APT (2)'!$W$12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('E2 S2 APT (2)'!$X$15:$X$17,'E2 S2 APT (2)'!$X$20:$X$22)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(2)'!$W$15:$W$17,'E2 S2 APT (2)'!$W$20:$W$22)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CF-4448-93EF-8B8C17A98900}"/>
            </c:ext>
          </c:extLst>
        </c:ser>
        <c:ser>
          <c:idx val="4"/>
          <c:order val="4"/>
          <c:tx>
            <c:strRef>
              <c:f>'E2 S2 APT (2)'!$M$12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 cmpd="sng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('E2 S2 APT (2)'!$X$15:$X$17,'E2 S2 APT (2)'!$X$20:$X$22)</c:f>
              <c:strCache>
                <c:ptCount val="6"/>
                <c:pt idx="0">
                  <c:v>CE1.1</c:v>
                </c:pt>
                <c:pt idx="1">
                  <c:v>CE1.2</c:v>
                </c:pt>
                <c:pt idx="2">
                  <c:v>CE1.3</c:v>
                </c:pt>
                <c:pt idx="3">
                  <c:v>CE2.1</c:v>
                </c:pt>
                <c:pt idx="4">
                  <c:v>CE2.2</c:v>
                </c:pt>
                <c:pt idx="5">
                  <c:v>CE2.3</c:v>
                </c:pt>
              </c:strCache>
            </c:strRef>
          </c:cat>
          <c:val>
            <c:numRef>
              <c:f>('E2 S2 APT (2)'!$M$15:$M$17,'E2 S2 APT (2)'!$M$20:$M$22)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CF-4448-93EF-8B8C17A9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90880"/>
        <c:axId val="77325440"/>
      </c:radarChart>
      <c:catAx>
        <c:axId val="7729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325440"/>
        <c:crosses val="autoZero"/>
        <c:auto val="1"/>
        <c:lblAlgn val="ctr"/>
        <c:lblOffset val="100"/>
        <c:noMultiLvlLbl val="0"/>
      </c:catAx>
      <c:valAx>
        <c:axId val="77325440"/>
        <c:scaling>
          <c:orientation val="minMax"/>
        </c:scaling>
        <c:delete val="0"/>
        <c:axPos val="l"/>
        <c:majorGridlines>
          <c:spPr>
            <a:ln w="12700" cap="rnd" cmpd="sng" algn="ctr">
              <a:noFill/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29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731284274018498E-2"/>
          <c:y val="0.79050614843501699"/>
          <c:w val="0.9579525864894477"/>
          <c:h val="0.18669194625932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0862123870035"/>
          <c:y val="8.5060133354183179E-2"/>
          <c:w val="0.51812320897275499"/>
          <c:h val="0.70871592302339781"/>
        </c:manualLayout>
      </c:layout>
      <c:radarChart>
        <c:radarStyle val="marker"/>
        <c:varyColors val="0"/>
        <c:ser>
          <c:idx val="0"/>
          <c:order val="0"/>
          <c:tx>
            <c:strRef>
              <c:f>'E1'!$T$12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'E2 S3'!$X$14:$X$17</c:f>
              <c:strCache>
                <c:ptCount val="4"/>
                <c:pt idx="0">
                  <c:v>C5.1</c:v>
                </c:pt>
                <c:pt idx="1">
                  <c:v>C5.2</c:v>
                </c:pt>
                <c:pt idx="2">
                  <c:v>C5.3</c:v>
                </c:pt>
                <c:pt idx="3">
                  <c:v>C5</c:v>
                </c:pt>
              </c:strCache>
            </c:strRef>
          </c:cat>
          <c:val>
            <c:numRef>
              <c:f>'E2 S3'!$T$14:$T$17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0-D645-9F96-625717CF96A6}"/>
            </c:ext>
          </c:extLst>
        </c:ser>
        <c:ser>
          <c:idx val="1"/>
          <c:order val="1"/>
          <c:tx>
            <c:strRef>
              <c:f>'E1'!$U$12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'E2 S3'!$X$14:$X$17</c:f>
              <c:strCache>
                <c:ptCount val="4"/>
                <c:pt idx="0">
                  <c:v>C5.1</c:v>
                </c:pt>
                <c:pt idx="1">
                  <c:v>C5.2</c:v>
                </c:pt>
                <c:pt idx="2">
                  <c:v>C5.3</c:v>
                </c:pt>
                <c:pt idx="3">
                  <c:v>C5</c:v>
                </c:pt>
              </c:strCache>
            </c:strRef>
          </c:cat>
          <c:val>
            <c:numRef>
              <c:f>'E2 S3'!$U$14:$U$17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0-D645-9F96-625717CF96A6}"/>
            </c:ext>
          </c:extLst>
        </c:ser>
        <c:ser>
          <c:idx val="2"/>
          <c:order val="2"/>
          <c:tx>
            <c:strRef>
              <c:f>'E1'!$V$12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'E2 S3'!$X$14:$X$17</c:f>
              <c:strCache>
                <c:ptCount val="4"/>
                <c:pt idx="0">
                  <c:v>C5.1</c:v>
                </c:pt>
                <c:pt idx="1">
                  <c:v>C5.2</c:v>
                </c:pt>
                <c:pt idx="2">
                  <c:v>C5.3</c:v>
                </c:pt>
                <c:pt idx="3">
                  <c:v>C5</c:v>
                </c:pt>
              </c:strCache>
            </c:strRef>
          </c:cat>
          <c:val>
            <c:numRef>
              <c:f>'E2 S3'!$V$14:$V$17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A0-D645-9F96-625717CF96A6}"/>
            </c:ext>
          </c:extLst>
        </c:ser>
        <c:ser>
          <c:idx val="4"/>
          <c:order val="3"/>
          <c:tx>
            <c:strRef>
              <c:f>'E1'!$W$12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'E2 S3'!$X$14:$X$17</c:f>
              <c:strCache>
                <c:ptCount val="4"/>
                <c:pt idx="0">
                  <c:v>C5.1</c:v>
                </c:pt>
                <c:pt idx="1">
                  <c:v>C5.2</c:v>
                </c:pt>
                <c:pt idx="2">
                  <c:v>C5.3</c:v>
                </c:pt>
                <c:pt idx="3">
                  <c:v>C5</c:v>
                </c:pt>
              </c:strCache>
            </c:strRef>
          </c:cat>
          <c:val>
            <c:numRef>
              <c:f>'E2 S3'!$W$14:$W$17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A0-D645-9F96-625717CF96A6}"/>
            </c:ext>
          </c:extLst>
        </c:ser>
        <c:ser>
          <c:idx val="3"/>
          <c:order val="4"/>
          <c:tx>
            <c:strRef>
              <c:f>'E1'!$M$12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'E2 S3'!$X$14:$X$17</c:f>
              <c:strCache>
                <c:ptCount val="4"/>
                <c:pt idx="0">
                  <c:v>C5.1</c:v>
                </c:pt>
                <c:pt idx="1">
                  <c:v>C5.2</c:v>
                </c:pt>
                <c:pt idx="2">
                  <c:v>C5.3</c:v>
                </c:pt>
                <c:pt idx="3">
                  <c:v>C5</c:v>
                </c:pt>
              </c:strCache>
            </c:strRef>
          </c:cat>
          <c:val>
            <c:numRef>
              <c:f>'E2 S3'!$M$14:$M$17</c:f>
              <c:numCache>
                <c:formatCode>General</c:formatCode>
                <c:ptCount val="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A0-D645-9F96-625717CF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38016"/>
        <c:axId val="78917632"/>
      </c:radarChart>
      <c:catAx>
        <c:axId val="7883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917632"/>
        <c:crosses val="autoZero"/>
        <c:auto val="1"/>
        <c:lblAlgn val="ctr"/>
        <c:lblOffset val="100"/>
        <c:noMultiLvlLbl val="0"/>
      </c:catAx>
      <c:valAx>
        <c:axId val="7891763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838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576014311464515E-2"/>
          <c:y val="0.81630588062926945"/>
          <c:w val="0.90828415302769006"/>
          <c:h val="0.18369398711524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0862123870035"/>
          <c:y val="8.5060133354183179E-2"/>
          <c:w val="0.51812320897275499"/>
          <c:h val="0.70871592302339781"/>
        </c:manualLayout>
      </c:layout>
      <c:radarChart>
        <c:radarStyle val="marker"/>
        <c:varyColors val="0"/>
        <c:ser>
          <c:idx val="0"/>
          <c:order val="0"/>
          <c:tx>
            <c:strRef>
              <c:f>'E1'!$T$12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('E3'!$X$15:$X$17,'E3'!$X$22:$X$24,'E3'!$X$29:$X$31)</c:f>
              <c:strCache>
                <c:ptCount val="9"/>
                <c:pt idx="0">
                  <c:v>C7.1</c:v>
                </c:pt>
                <c:pt idx="1">
                  <c:v>C7.2</c:v>
                </c:pt>
                <c:pt idx="2">
                  <c:v>C7.3</c:v>
                </c:pt>
                <c:pt idx="3">
                  <c:v>C8.1</c:v>
                </c:pt>
                <c:pt idx="4">
                  <c:v>C8.2</c:v>
                </c:pt>
                <c:pt idx="5">
                  <c:v>C8.3</c:v>
                </c:pt>
                <c:pt idx="6">
                  <c:v>C9.1</c:v>
                </c:pt>
                <c:pt idx="7">
                  <c:v>C9.2</c:v>
                </c:pt>
                <c:pt idx="8">
                  <c:v>C9.3</c:v>
                </c:pt>
              </c:strCache>
            </c:strRef>
          </c:cat>
          <c:val>
            <c:numRef>
              <c:f>('E3'!$T$15:$T$17,'E3'!$T$22:$T$24,'E3'!$T$29:$T$31)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F-424D-9964-1329C28E70D0}"/>
            </c:ext>
          </c:extLst>
        </c:ser>
        <c:ser>
          <c:idx val="1"/>
          <c:order val="1"/>
          <c:tx>
            <c:strRef>
              <c:f>'E1'!$U$12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('E3'!$X$15:$X$17,'E3'!$X$22:$X$24,'E3'!$X$29:$X$31)</c:f>
              <c:strCache>
                <c:ptCount val="9"/>
                <c:pt idx="0">
                  <c:v>C7.1</c:v>
                </c:pt>
                <c:pt idx="1">
                  <c:v>C7.2</c:v>
                </c:pt>
                <c:pt idx="2">
                  <c:v>C7.3</c:v>
                </c:pt>
                <c:pt idx="3">
                  <c:v>C8.1</c:v>
                </c:pt>
                <c:pt idx="4">
                  <c:v>C8.2</c:v>
                </c:pt>
                <c:pt idx="5">
                  <c:v>C8.3</c:v>
                </c:pt>
                <c:pt idx="6">
                  <c:v>C9.1</c:v>
                </c:pt>
                <c:pt idx="7">
                  <c:v>C9.2</c:v>
                </c:pt>
                <c:pt idx="8">
                  <c:v>C9.3</c:v>
                </c:pt>
              </c:strCache>
            </c:strRef>
          </c:cat>
          <c:val>
            <c:numRef>
              <c:f>('E3'!$U$15:$U$17,'E3'!$U$22:$U$24,'E3'!$U$29:$U$31)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EF-424D-9964-1329C28E70D0}"/>
            </c:ext>
          </c:extLst>
        </c:ser>
        <c:ser>
          <c:idx val="2"/>
          <c:order val="2"/>
          <c:tx>
            <c:strRef>
              <c:f>'E1'!$V$12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('E3'!$X$15:$X$17,'E3'!$X$22:$X$24,'E3'!$X$29:$X$31)</c:f>
              <c:strCache>
                <c:ptCount val="9"/>
                <c:pt idx="0">
                  <c:v>C7.1</c:v>
                </c:pt>
                <c:pt idx="1">
                  <c:v>C7.2</c:v>
                </c:pt>
                <c:pt idx="2">
                  <c:v>C7.3</c:v>
                </c:pt>
                <c:pt idx="3">
                  <c:v>C8.1</c:v>
                </c:pt>
                <c:pt idx="4">
                  <c:v>C8.2</c:v>
                </c:pt>
                <c:pt idx="5">
                  <c:v>C8.3</c:v>
                </c:pt>
                <c:pt idx="6">
                  <c:v>C9.1</c:v>
                </c:pt>
                <c:pt idx="7">
                  <c:v>C9.2</c:v>
                </c:pt>
                <c:pt idx="8">
                  <c:v>C9.3</c:v>
                </c:pt>
              </c:strCache>
            </c:strRef>
          </c:cat>
          <c:val>
            <c:numRef>
              <c:f>('E3'!$V$15:$V$17,'E3'!$V$22:$V$24,'E3'!$V$29:$V$31)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F-424D-9964-1329C28E70D0}"/>
            </c:ext>
          </c:extLst>
        </c:ser>
        <c:ser>
          <c:idx val="4"/>
          <c:order val="3"/>
          <c:tx>
            <c:strRef>
              <c:f>'E1'!$W$12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('E3'!$X$15:$X$17,'E3'!$X$22:$X$24,'E3'!$X$29:$X$31)</c:f>
              <c:strCache>
                <c:ptCount val="9"/>
                <c:pt idx="0">
                  <c:v>C7.1</c:v>
                </c:pt>
                <c:pt idx="1">
                  <c:v>C7.2</c:v>
                </c:pt>
                <c:pt idx="2">
                  <c:v>C7.3</c:v>
                </c:pt>
                <c:pt idx="3">
                  <c:v>C8.1</c:v>
                </c:pt>
                <c:pt idx="4">
                  <c:v>C8.2</c:v>
                </c:pt>
                <c:pt idx="5">
                  <c:v>C8.3</c:v>
                </c:pt>
                <c:pt idx="6">
                  <c:v>C9.1</c:v>
                </c:pt>
                <c:pt idx="7">
                  <c:v>C9.2</c:v>
                </c:pt>
                <c:pt idx="8">
                  <c:v>C9.3</c:v>
                </c:pt>
              </c:strCache>
            </c:strRef>
          </c:cat>
          <c:val>
            <c:numRef>
              <c:f>('E3'!$W$15:$W$17,'E3'!$W$22:$W$24,'E3'!$W$29:$W$31)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EF-424D-9964-1329C28E70D0}"/>
            </c:ext>
          </c:extLst>
        </c:ser>
        <c:ser>
          <c:idx val="3"/>
          <c:order val="4"/>
          <c:tx>
            <c:strRef>
              <c:f>'E1'!$M$12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('E3'!$X$15:$X$17,'E3'!$X$22:$X$24,'E3'!$X$29:$X$31)</c:f>
              <c:strCache>
                <c:ptCount val="9"/>
                <c:pt idx="0">
                  <c:v>C7.1</c:v>
                </c:pt>
                <c:pt idx="1">
                  <c:v>C7.2</c:v>
                </c:pt>
                <c:pt idx="2">
                  <c:v>C7.3</c:v>
                </c:pt>
                <c:pt idx="3">
                  <c:v>C8.1</c:v>
                </c:pt>
                <c:pt idx="4">
                  <c:v>C8.2</c:v>
                </c:pt>
                <c:pt idx="5">
                  <c:v>C8.3</c:v>
                </c:pt>
                <c:pt idx="6">
                  <c:v>C9.1</c:v>
                </c:pt>
                <c:pt idx="7">
                  <c:v>C9.2</c:v>
                </c:pt>
                <c:pt idx="8">
                  <c:v>C9.3</c:v>
                </c:pt>
              </c:strCache>
            </c:strRef>
          </c:cat>
          <c:val>
            <c:numRef>
              <c:f>('E3'!$M$15:$M$17,'E3'!$M$22:$M$24,'E3'!$M$29:$M$31)</c:f>
              <c:numCache>
                <c:formatCode>General</c:formatCode>
                <c:ptCount val="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F-424D-9964-1329C28E7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48704"/>
        <c:axId val="79050240"/>
      </c:radarChart>
      <c:catAx>
        <c:axId val="790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050240"/>
        <c:crosses val="autoZero"/>
        <c:auto val="1"/>
        <c:lblAlgn val="ctr"/>
        <c:lblOffset val="100"/>
        <c:noMultiLvlLbl val="0"/>
      </c:catAx>
      <c:valAx>
        <c:axId val="7905024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0487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576014311464515E-2"/>
          <c:y val="0.81630588062926945"/>
          <c:w val="0.90828415302769006"/>
          <c:h val="0.18369398711524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100" b="0">
                <a:solidFill>
                  <a:schemeClr val="tx1"/>
                </a:solidFill>
              </a:rPr>
              <a:t>positionnement</a:t>
            </a:r>
            <a:r>
              <a:rPr lang="fr-FR" sz="1100" b="0" baseline="0">
                <a:solidFill>
                  <a:schemeClr val="tx1"/>
                </a:solidFill>
              </a:rPr>
              <a:t> de la note</a:t>
            </a:r>
            <a:endParaRPr lang="fr-FR" sz="1100" b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8380643875211823"/>
          <c:y val="0.61282660332541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9160458478043788"/>
          <c:y val="8.3325329014724267E-2"/>
          <c:w val="0.43425223362231236"/>
          <c:h val="0.914701513374658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EE-7E40-8EF1-242FA3EF6579}"/>
              </c:ext>
            </c:extLst>
          </c:dPt>
          <c:dPt>
            <c:idx val="1"/>
            <c:bubble3D val="0"/>
            <c:spPr>
              <a:solidFill>
                <a:srgbClr val="FF490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EE-7E40-8EF1-242FA3EF6579}"/>
              </c:ext>
            </c:extLst>
          </c:dPt>
          <c:dPt>
            <c:idx val="2"/>
            <c:bubble3D val="0"/>
            <c:spPr>
              <a:solidFill>
                <a:srgbClr val="EDA80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EE-7E40-8EF1-242FA3EF6579}"/>
              </c:ext>
            </c:extLst>
          </c:dPt>
          <c:dPt>
            <c:idx val="3"/>
            <c:bubble3D val="0"/>
            <c:spPr>
              <a:solidFill>
                <a:srgbClr val="C8D62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EE-7E40-8EF1-242FA3EF6579}"/>
              </c:ext>
            </c:extLst>
          </c:dPt>
          <c:dPt>
            <c:idx val="4"/>
            <c:bubble3D val="0"/>
            <c:spPr>
              <a:solidFill>
                <a:srgbClr val="75FF1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EE-7E40-8EF1-242FA3EF6579}"/>
              </c:ext>
            </c:extLst>
          </c:dPt>
          <c:dPt>
            <c:idx val="5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3EE-7E40-8EF1-242FA3EF65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'Feuil1 (2)'!$Q$42:$Q$46</c:f>
              <c:strCache>
                <c:ptCount val="5"/>
                <c:pt idx="1">
                  <c:v>I</c:v>
                </c:pt>
                <c:pt idx="2">
                  <c:v>S</c:v>
                </c:pt>
                <c:pt idx="3">
                  <c:v>TS</c:v>
                </c:pt>
                <c:pt idx="4">
                  <c:v>E</c:v>
                </c:pt>
              </c:strCache>
            </c:strRef>
          </c:cat>
          <c:val>
            <c:numRef>
              <c:f>'Feuil1 (2)'!$Q$27:$Q$32</c:f>
              <c:numCache>
                <c:formatCode>General</c:formatCode>
                <c:ptCount val="6"/>
                <c:pt idx="0">
                  <c:v>0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EE-7E40-8EF1-242FA3EF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75"/>
      </c:doughnutChart>
      <c:pieChart>
        <c:varyColors val="1"/>
        <c:ser>
          <c:idx val="1"/>
          <c:order val="1"/>
          <c:spPr>
            <a:solidFill>
              <a:schemeClr val="tx1"/>
            </a:solidFill>
          </c:spPr>
          <c:dPt>
            <c:idx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3EE-7E40-8EF1-242FA3EF6579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3EE-7E40-8EF1-242FA3EF6579}"/>
              </c:ext>
            </c:extLst>
          </c:dPt>
          <c:dPt>
            <c:idx val="2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63EE-7E40-8EF1-242FA3EF657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EE-7E40-8EF1-242FA3EF6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cap="none" spc="0" baseline="0">
                    <a:ln w="0"/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numRef>
              <c:f>'Feuil1 (2)'!$Q$39:$Q$41</c:f>
              <c:numCache>
                <c:formatCode>0</c:formatCode>
                <c:ptCount val="3"/>
                <c:pt idx="1">
                  <c:v>17.777777777777779</c:v>
                </c:pt>
              </c:numCache>
            </c:numRef>
          </c:cat>
          <c:val>
            <c:numRef>
              <c:f>'Feuil1 (2)'!$Q$34:$Q$36</c:f>
              <c:numCache>
                <c:formatCode>General</c:formatCode>
                <c:ptCount val="3"/>
                <c:pt idx="0">
                  <c:v>32</c:v>
                </c:pt>
                <c:pt idx="1">
                  <c:v>0.5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3EE-7E40-8EF1-242FA3EF6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04956357199539"/>
          <c:y val="7.6514981081910266E-2"/>
          <c:w val="0.51312321654616111"/>
          <c:h val="0.70006057237774688"/>
        </c:manualLayout>
      </c:layout>
      <c:radarChart>
        <c:radarStyle val="marker"/>
        <c:varyColors val="0"/>
        <c:ser>
          <c:idx val="0"/>
          <c:order val="0"/>
          <c:tx>
            <c:strRef>
              <c:f>'Feuil1 (2)'!$U$12</c:f>
              <c:strCache>
                <c:ptCount val="1"/>
                <c:pt idx="0">
                  <c:v>note&gt;8</c:v>
                </c:pt>
              </c:strCache>
            </c:strRef>
          </c:tx>
          <c:spPr>
            <a:ln w="127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('Feuil1 (2)'!$Y$13:$Y$16,'Feuil1 (2)'!$Y$18:$Y$20,'Feuil1 (2)'!$Y$23:$Y$25)</c:f>
              <c:strCache>
                <c:ptCount val="10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4">
                  <c:v>C2.1</c:v>
                </c:pt>
                <c:pt idx="5">
                  <c:v>C2.2</c:v>
                </c:pt>
                <c:pt idx="6">
                  <c:v>C2.3</c:v>
                </c:pt>
                <c:pt idx="7">
                  <c:v>C3.1</c:v>
                </c:pt>
                <c:pt idx="8">
                  <c:v>C3.2</c:v>
                </c:pt>
                <c:pt idx="9">
                  <c:v>C3.3</c:v>
                </c:pt>
              </c:strCache>
            </c:strRef>
          </c:cat>
          <c:val>
            <c:numRef>
              <c:f>('Feuil1 (2)'!$U$13:$U$15,'Feuil1 (2)'!$U$18:$U$20,'Feuil1 (2)'!$U$23:$U$25)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7-FE41-9C86-BFEA2DB4815D}"/>
            </c:ext>
          </c:extLst>
        </c:ser>
        <c:ser>
          <c:idx val="1"/>
          <c:order val="1"/>
          <c:tx>
            <c:strRef>
              <c:f>'Feuil1 (2)'!$V$12</c:f>
              <c:strCache>
                <c:ptCount val="1"/>
                <c:pt idx="0">
                  <c:v>8&lt;note&lt;12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('Feuil1 (2)'!$Y$13:$Y$16,'Feuil1 (2)'!$Y$18:$Y$20,'Feuil1 (2)'!$Y$23:$Y$25)</c:f>
              <c:strCache>
                <c:ptCount val="10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4">
                  <c:v>C2.1</c:v>
                </c:pt>
                <c:pt idx="5">
                  <c:v>C2.2</c:v>
                </c:pt>
                <c:pt idx="6">
                  <c:v>C2.3</c:v>
                </c:pt>
                <c:pt idx="7">
                  <c:v>C3.1</c:v>
                </c:pt>
                <c:pt idx="8">
                  <c:v>C3.2</c:v>
                </c:pt>
                <c:pt idx="9">
                  <c:v>C3.3</c:v>
                </c:pt>
              </c:strCache>
            </c:strRef>
          </c:cat>
          <c:val>
            <c:numRef>
              <c:f>('Feuil1 (2)'!$V$13:$V$15,'Feuil1 (2)'!$V$18:$V$20,'Feuil1 (2)'!$V$23:$V$25)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7-FE41-9C86-BFEA2DB4815D}"/>
            </c:ext>
          </c:extLst>
        </c:ser>
        <c:ser>
          <c:idx val="2"/>
          <c:order val="2"/>
          <c:tx>
            <c:strRef>
              <c:f>'Feuil1 (2)'!$W$12</c:f>
              <c:strCache>
                <c:ptCount val="1"/>
                <c:pt idx="0">
                  <c:v>12&lt;note&lt;16</c:v>
                </c:pt>
              </c:strCache>
            </c:strRef>
          </c:tx>
          <c:spPr>
            <a:ln w="1270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('Feuil1 (2)'!$Y$13:$Y$16,'Feuil1 (2)'!$Y$18:$Y$20,'Feuil1 (2)'!$Y$23:$Y$25)</c:f>
              <c:strCache>
                <c:ptCount val="10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4">
                  <c:v>C2.1</c:v>
                </c:pt>
                <c:pt idx="5">
                  <c:v>C2.2</c:v>
                </c:pt>
                <c:pt idx="6">
                  <c:v>C2.3</c:v>
                </c:pt>
                <c:pt idx="7">
                  <c:v>C3.1</c:v>
                </c:pt>
                <c:pt idx="8">
                  <c:v>C3.2</c:v>
                </c:pt>
                <c:pt idx="9">
                  <c:v>C3.3</c:v>
                </c:pt>
              </c:strCache>
            </c:strRef>
          </c:cat>
          <c:val>
            <c:numRef>
              <c:f>('Feuil1 (2)'!$W$13:$W$15,'Feuil1 (2)'!$W$18:$W$20,'Feuil1 (2)'!$W$23:$W$25)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7-FE41-9C86-BFEA2DB4815D}"/>
            </c:ext>
          </c:extLst>
        </c:ser>
        <c:ser>
          <c:idx val="4"/>
          <c:order val="3"/>
          <c:tx>
            <c:strRef>
              <c:f>'Feuil1 (2)'!$X$12</c:f>
              <c:strCache>
                <c:ptCount val="1"/>
                <c:pt idx="0">
                  <c:v>note&gt;16</c:v>
                </c:pt>
              </c:strCache>
            </c:strRef>
          </c:tx>
          <c:spPr>
            <a:ln w="1270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('Feuil1 (2)'!$Y$13:$Y$16,'Feuil1 (2)'!$Y$18:$Y$20,'Feuil1 (2)'!$Y$23:$Y$25)</c:f>
              <c:strCache>
                <c:ptCount val="10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4">
                  <c:v>C2.1</c:v>
                </c:pt>
                <c:pt idx="5">
                  <c:v>C2.2</c:v>
                </c:pt>
                <c:pt idx="6">
                  <c:v>C2.3</c:v>
                </c:pt>
                <c:pt idx="7">
                  <c:v>C3.1</c:v>
                </c:pt>
                <c:pt idx="8">
                  <c:v>C3.2</c:v>
                </c:pt>
                <c:pt idx="9">
                  <c:v>C3.3</c:v>
                </c:pt>
              </c:strCache>
            </c:strRef>
          </c:cat>
          <c:val>
            <c:numRef>
              <c:f>('Feuil1 (2)'!$X$13:$X$15,'Feuil1 (2)'!$X$18:$X$20,'Feuil1 (2)'!$X$23:$X$25)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C7-FE41-9C86-BFEA2DB4815D}"/>
            </c:ext>
          </c:extLst>
        </c:ser>
        <c:ser>
          <c:idx val="3"/>
          <c:order val="4"/>
          <c:tx>
            <c:strRef>
              <c:f>'Feuil1 (2)'!$N$12</c:f>
              <c:strCache>
                <c:ptCount val="1"/>
                <c:pt idx="0">
                  <c:v>positionnement du candidat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('Feuil1 (2)'!$Y$13:$Y$16,'Feuil1 (2)'!$Y$18:$Y$20,'Feuil1 (2)'!$Y$23:$Y$25)</c:f>
              <c:strCache>
                <c:ptCount val="10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4">
                  <c:v>C2.1</c:v>
                </c:pt>
                <c:pt idx="5">
                  <c:v>C2.2</c:v>
                </c:pt>
                <c:pt idx="6">
                  <c:v>C2.3</c:v>
                </c:pt>
                <c:pt idx="7">
                  <c:v>C3.1</c:v>
                </c:pt>
                <c:pt idx="8">
                  <c:v>C3.2</c:v>
                </c:pt>
                <c:pt idx="9">
                  <c:v>C3.3</c:v>
                </c:pt>
              </c:strCache>
            </c:strRef>
          </c:cat>
          <c:val>
            <c:numRef>
              <c:f>('Feuil1 (2)'!$N$13:$N$15,'Feuil1 (2)'!$N$18:$N$20,'Feuil1 (2)'!$N$23:$N$25)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7-FE41-9C86-BFEA2DB48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822784"/>
        <c:axId val="76836864"/>
      </c:radarChart>
      <c:catAx>
        <c:axId val="768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36864"/>
        <c:crosses val="autoZero"/>
        <c:auto val="1"/>
        <c:lblAlgn val="ctr"/>
        <c:lblOffset val="100"/>
        <c:noMultiLvlLbl val="0"/>
      </c:catAx>
      <c:valAx>
        <c:axId val="7683686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8227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7086003784411E-3"/>
          <c:y val="0.81630602992807699"/>
          <c:w val="0.99222291609542912"/>
          <c:h val="0.183693987115247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35719</xdr:colOff>
      <xdr:row>36</xdr:row>
      <xdr:rowOff>7939</xdr:rowOff>
    </xdr:from>
    <xdr:to>
      <xdr:col>8</xdr:col>
      <xdr:colOff>908844</xdr:colOff>
      <xdr:row>39</xdr:row>
      <xdr:rowOff>3402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749300</xdr:colOff>
      <xdr:row>41</xdr:row>
      <xdr:rowOff>0</xdr:rowOff>
    </xdr:from>
    <xdr:to>
      <xdr:col>8</xdr:col>
      <xdr:colOff>139699</xdr:colOff>
      <xdr:row>41</xdr:row>
      <xdr:rowOff>293914</xdr:rowOff>
    </xdr:to>
    <xdr:sp macro="" textlink="">
      <xdr:nvSpPr>
        <xdr:cNvPr id="10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11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41</xdr:row>
      <xdr:rowOff>0</xdr:rowOff>
    </xdr:from>
    <xdr:to>
      <xdr:col>8</xdr:col>
      <xdr:colOff>139699</xdr:colOff>
      <xdr:row>41</xdr:row>
      <xdr:rowOff>293914</xdr:rowOff>
    </xdr:to>
    <xdr:pic>
      <xdr:nvPicPr>
        <xdr:cNvPr id="1027" name="valid_eval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600" y="10261600"/>
          <a:ext cx="24765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44</xdr:row>
      <xdr:rowOff>0</xdr:rowOff>
    </xdr:from>
    <xdr:to>
      <xdr:col>7</xdr:col>
      <xdr:colOff>777876</xdr:colOff>
      <xdr:row>44</xdr:row>
      <xdr:rowOff>174337</xdr:rowOff>
    </xdr:to>
    <xdr:sp macro="" textlink="">
      <xdr:nvSpPr>
        <xdr:cNvPr id="9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11455400" y="10687050"/>
          <a:ext cx="2476500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10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381125" y="27400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44</xdr:row>
      <xdr:rowOff>0</xdr:rowOff>
    </xdr:from>
    <xdr:to>
      <xdr:col>7</xdr:col>
      <xdr:colOff>777876</xdr:colOff>
      <xdr:row>44</xdr:row>
      <xdr:rowOff>174337</xdr:rowOff>
    </xdr:to>
    <xdr:pic>
      <xdr:nvPicPr>
        <xdr:cNvPr id="11" name="valid_eval" hidden="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400" y="10687050"/>
          <a:ext cx="2476500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12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695950" y="27400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13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1381125" y="2740025"/>
          <a:ext cx="2098675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15399</xdr:colOff>
      <xdr:row>31</xdr:row>
      <xdr:rowOff>37967</xdr:rowOff>
    </xdr:from>
    <xdr:to>
      <xdr:col>8</xdr:col>
      <xdr:colOff>1017072</xdr:colOff>
      <xdr:row>34</xdr:row>
      <xdr:rowOff>0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749300</xdr:colOff>
      <xdr:row>36</xdr:row>
      <xdr:rowOff>0</xdr:rowOff>
    </xdr:from>
    <xdr:to>
      <xdr:col>8</xdr:col>
      <xdr:colOff>139699</xdr:colOff>
      <xdr:row>36</xdr:row>
      <xdr:rowOff>293914</xdr:rowOff>
    </xdr:to>
    <xdr:sp macro="" textlink="">
      <xdr:nvSpPr>
        <xdr:cNvPr id="16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D0C5896-A697-4548-B83D-E60D596F6D6E}"/>
            </a:ext>
          </a:extLst>
        </xdr:cNvPr>
        <xdr:cNvSpPr/>
      </xdr:nvSpPr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36</xdr:row>
      <xdr:rowOff>0</xdr:rowOff>
    </xdr:from>
    <xdr:to>
      <xdr:col>8</xdr:col>
      <xdr:colOff>139699</xdr:colOff>
      <xdr:row>36</xdr:row>
      <xdr:rowOff>293914</xdr:rowOff>
    </xdr:to>
    <xdr:pic>
      <xdr:nvPicPr>
        <xdr:cNvPr id="17" name="valid_eval" hidden="1">
          <a:extLst>
            <a:ext uri="{FF2B5EF4-FFF2-40B4-BE49-F238E27FC236}">
              <a16:creationId xmlns:a16="http://schemas.microsoft.com/office/drawing/2014/main" id="{E7A929B2-58C4-B843-B0AA-9123D0E865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42</xdr:row>
      <xdr:rowOff>0</xdr:rowOff>
    </xdr:from>
    <xdr:to>
      <xdr:col>6</xdr:col>
      <xdr:colOff>1270000</xdr:colOff>
      <xdr:row>43</xdr:row>
      <xdr:rowOff>85273</xdr:rowOff>
    </xdr:to>
    <xdr:sp macro="" textlink="">
      <xdr:nvSpPr>
        <xdr:cNvPr id="4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11455400" y="10687050"/>
          <a:ext cx="2476500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5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381125" y="27400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42</xdr:row>
      <xdr:rowOff>0</xdr:rowOff>
    </xdr:from>
    <xdr:to>
      <xdr:col>6</xdr:col>
      <xdr:colOff>1270000</xdr:colOff>
      <xdr:row>43</xdr:row>
      <xdr:rowOff>85273</xdr:rowOff>
    </xdr:to>
    <xdr:pic>
      <xdr:nvPicPr>
        <xdr:cNvPr id="6" name="valid_eval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400" y="10687050"/>
          <a:ext cx="2476500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8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191125" y="31972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</xdr:colOff>
      <xdr:row>28</xdr:row>
      <xdr:rowOff>313870</xdr:rowOff>
    </xdr:from>
    <xdr:to>
      <xdr:col>7</xdr:col>
      <xdr:colOff>1485900</xdr:colOff>
      <xdr:row>31</xdr:row>
      <xdr:rowOff>2057400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749300</xdr:colOff>
      <xdr:row>34</xdr:row>
      <xdr:rowOff>0</xdr:rowOff>
    </xdr:from>
    <xdr:to>
      <xdr:col>7</xdr:col>
      <xdr:colOff>76199</xdr:colOff>
      <xdr:row>34</xdr:row>
      <xdr:rowOff>293914</xdr:rowOff>
    </xdr:to>
    <xdr:sp macro="" textlink="">
      <xdr:nvSpPr>
        <xdr:cNvPr id="10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AC4D12B-7838-4545-8F3E-8B9A62746F0D}"/>
            </a:ext>
          </a:extLst>
        </xdr:cNvPr>
        <xdr:cNvSpPr/>
      </xdr:nvSpPr>
      <xdr:spPr bwMode="auto">
        <a:xfrm>
          <a:off x="11188700" y="163322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34</xdr:row>
      <xdr:rowOff>0</xdr:rowOff>
    </xdr:from>
    <xdr:to>
      <xdr:col>7</xdr:col>
      <xdr:colOff>76199</xdr:colOff>
      <xdr:row>34</xdr:row>
      <xdr:rowOff>293914</xdr:rowOff>
    </xdr:to>
    <xdr:pic>
      <xdr:nvPicPr>
        <xdr:cNvPr id="11" name="valid_eval" hidden="1">
          <a:extLst>
            <a:ext uri="{FF2B5EF4-FFF2-40B4-BE49-F238E27FC236}">
              <a16:creationId xmlns:a16="http://schemas.microsoft.com/office/drawing/2014/main" id="{8B94F2AE-AB6E-1245-ADF2-487012C70F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700" y="163322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42</xdr:row>
      <xdr:rowOff>0</xdr:rowOff>
    </xdr:from>
    <xdr:to>
      <xdr:col>6</xdr:col>
      <xdr:colOff>1270000</xdr:colOff>
      <xdr:row>43</xdr:row>
      <xdr:rowOff>85273</xdr:rowOff>
    </xdr:to>
    <xdr:sp macro="" textlink="">
      <xdr:nvSpPr>
        <xdr:cNvPr id="2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11767820" y="18166080"/>
          <a:ext cx="2090420" cy="283393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3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1363980" y="3149600"/>
          <a:ext cx="2098675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42</xdr:row>
      <xdr:rowOff>0</xdr:rowOff>
    </xdr:from>
    <xdr:to>
      <xdr:col>6</xdr:col>
      <xdr:colOff>1270000</xdr:colOff>
      <xdr:row>43</xdr:row>
      <xdr:rowOff>85273</xdr:rowOff>
    </xdr:to>
    <xdr:pic>
      <xdr:nvPicPr>
        <xdr:cNvPr id="4" name="valid_eval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820" y="18166080"/>
          <a:ext cx="2090420" cy="283393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5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 bwMode="auto">
        <a:xfrm>
          <a:off x="5105400" y="3149600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</xdr:colOff>
      <xdr:row>28</xdr:row>
      <xdr:rowOff>313870</xdr:rowOff>
    </xdr:from>
    <xdr:to>
      <xdr:col>7</xdr:col>
      <xdr:colOff>1485900</xdr:colOff>
      <xdr:row>31</xdr:row>
      <xdr:rowOff>2057400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749300</xdr:colOff>
      <xdr:row>34</xdr:row>
      <xdr:rowOff>0</xdr:rowOff>
    </xdr:from>
    <xdr:to>
      <xdr:col>7</xdr:col>
      <xdr:colOff>76199</xdr:colOff>
      <xdr:row>34</xdr:row>
      <xdr:rowOff>293914</xdr:rowOff>
    </xdr:to>
    <xdr:sp macro="" textlink="">
      <xdr:nvSpPr>
        <xdr:cNvPr id="7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6AC4D12B-7838-4545-8F3E-8B9A62746F0D}"/>
            </a:ext>
          </a:extLst>
        </xdr:cNvPr>
        <xdr:cNvSpPr/>
      </xdr:nvSpPr>
      <xdr:spPr bwMode="auto">
        <a:xfrm>
          <a:off x="11767820" y="15255240"/>
          <a:ext cx="246633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34</xdr:row>
      <xdr:rowOff>0</xdr:rowOff>
    </xdr:from>
    <xdr:to>
      <xdr:col>7</xdr:col>
      <xdr:colOff>76199</xdr:colOff>
      <xdr:row>34</xdr:row>
      <xdr:rowOff>293914</xdr:rowOff>
    </xdr:to>
    <xdr:pic>
      <xdr:nvPicPr>
        <xdr:cNvPr id="8" name="valid_eval" hidden="1">
          <a:extLst>
            <a:ext uri="{FF2B5EF4-FFF2-40B4-BE49-F238E27FC236}">
              <a16:creationId xmlns:a16="http://schemas.microsoft.com/office/drawing/2014/main" id="{8B94F2AE-AB6E-1245-ADF2-487012C70F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820" y="15255240"/>
          <a:ext cx="246633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42</xdr:row>
      <xdr:rowOff>0</xdr:rowOff>
    </xdr:from>
    <xdr:to>
      <xdr:col>7</xdr:col>
      <xdr:colOff>777875</xdr:colOff>
      <xdr:row>43</xdr:row>
      <xdr:rowOff>90714</xdr:rowOff>
    </xdr:to>
    <xdr:sp macro="" textlink="">
      <xdr:nvSpPr>
        <xdr:cNvPr id="4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11455400" y="9420225"/>
          <a:ext cx="24765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5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1381125" y="27400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42</xdr:row>
      <xdr:rowOff>0</xdr:rowOff>
    </xdr:from>
    <xdr:to>
      <xdr:col>7</xdr:col>
      <xdr:colOff>777875</xdr:colOff>
      <xdr:row>43</xdr:row>
      <xdr:rowOff>90714</xdr:rowOff>
    </xdr:to>
    <xdr:pic>
      <xdr:nvPicPr>
        <xdr:cNvPr id="6" name="valid_eval" hidden="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400" y="9420225"/>
          <a:ext cx="2476500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8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5695950" y="27400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7</xdr:row>
      <xdr:rowOff>25400</xdr:rowOff>
    </xdr:from>
    <xdr:to>
      <xdr:col>2</xdr:col>
      <xdr:colOff>2098675</xdr:colOff>
      <xdr:row>8</xdr:row>
      <xdr:rowOff>0</xdr:rowOff>
    </xdr:to>
    <xdr:sp macro="" textlink="">
      <xdr:nvSpPr>
        <xdr:cNvPr id="9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 bwMode="auto">
        <a:xfrm>
          <a:off x="1381125" y="2740025"/>
          <a:ext cx="2098675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42</xdr:row>
      <xdr:rowOff>0</xdr:rowOff>
    </xdr:from>
    <xdr:to>
      <xdr:col>7</xdr:col>
      <xdr:colOff>777876</xdr:colOff>
      <xdr:row>43</xdr:row>
      <xdr:rowOff>85273</xdr:rowOff>
    </xdr:to>
    <xdr:sp macro="" textlink="">
      <xdr:nvSpPr>
        <xdr:cNvPr id="7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11188700" y="17030700"/>
          <a:ext cx="2085976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42</xdr:row>
      <xdr:rowOff>0</xdr:rowOff>
    </xdr:from>
    <xdr:to>
      <xdr:col>7</xdr:col>
      <xdr:colOff>777876</xdr:colOff>
      <xdr:row>43</xdr:row>
      <xdr:rowOff>85273</xdr:rowOff>
    </xdr:to>
    <xdr:pic>
      <xdr:nvPicPr>
        <xdr:cNvPr id="10" name="valid_eval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700" y="17030700"/>
          <a:ext cx="2085976" cy="285751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35719</xdr:colOff>
      <xdr:row>28</xdr:row>
      <xdr:rowOff>7939</xdr:rowOff>
    </xdr:from>
    <xdr:to>
      <xdr:col>8</xdr:col>
      <xdr:colOff>908844</xdr:colOff>
      <xdr:row>31</xdr:row>
      <xdr:rowOff>3402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B0CF666B-967F-D64E-9E49-EAD69A24F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749300</xdr:colOff>
      <xdr:row>33</xdr:row>
      <xdr:rowOff>0</xdr:rowOff>
    </xdr:from>
    <xdr:to>
      <xdr:col>8</xdr:col>
      <xdr:colOff>139699</xdr:colOff>
      <xdr:row>33</xdr:row>
      <xdr:rowOff>293914</xdr:rowOff>
    </xdr:to>
    <xdr:sp macro="" textlink="">
      <xdr:nvSpPr>
        <xdr:cNvPr id="18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AF72911C-70A5-6642-97EA-2B0F244D3709}"/>
            </a:ext>
          </a:extLst>
        </xdr:cNvPr>
        <xdr:cNvSpPr/>
      </xdr:nvSpPr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33</xdr:row>
      <xdr:rowOff>0</xdr:rowOff>
    </xdr:from>
    <xdr:to>
      <xdr:col>8</xdr:col>
      <xdr:colOff>139699</xdr:colOff>
      <xdr:row>33</xdr:row>
      <xdr:rowOff>293914</xdr:rowOff>
    </xdr:to>
    <xdr:pic>
      <xdr:nvPicPr>
        <xdr:cNvPr id="19" name="valid_eval" hidden="1">
          <a:extLst>
            <a:ext uri="{FF2B5EF4-FFF2-40B4-BE49-F238E27FC236}">
              <a16:creationId xmlns:a16="http://schemas.microsoft.com/office/drawing/2014/main" id="{A162CA77-4768-9C4C-ADE6-A8877098C03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749300</xdr:colOff>
      <xdr:row>72</xdr:row>
      <xdr:rowOff>0</xdr:rowOff>
    </xdr:from>
    <xdr:to>
      <xdr:col>7</xdr:col>
      <xdr:colOff>771524</xdr:colOff>
      <xdr:row>74</xdr:row>
      <xdr:rowOff>17690</xdr:rowOff>
    </xdr:to>
    <xdr:sp macro="" textlink="">
      <xdr:nvSpPr>
        <xdr:cNvPr id="3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1226800" y="18240375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2098675</xdr:colOff>
      <xdr:row>8</xdr:row>
      <xdr:rowOff>180975</xdr:rowOff>
    </xdr:to>
    <xdr:sp macro="" textlink="">
      <xdr:nvSpPr>
        <xdr:cNvPr id="4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5191125" y="3006725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72</xdr:row>
      <xdr:rowOff>0</xdr:rowOff>
    </xdr:from>
    <xdr:to>
      <xdr:col>7</xdr:col>
      <xdr:colOff>771524</xdr:colOff>
      <xdr:row>74</xdr:row>
      <xdr:rowOff>17690</xdr:rowOff>
    </xdr:to>
    <xdr:pic>
      <xdr:nvPicPr>
        <xdr:cNvPr id="5" name="valid_eval" hidden="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800" y="18240375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35719</xdr:colOff>
      <xdr:row>42</xdr:row>
      <xdr:rowOff>7939</xdr:rowOff>
    </xdr:from>
    <xdr:to>
      <xdr:col>8</xdr:col>
      <xdr:colOff>908844</xdr:colOff>
      <xdr:row>45</xdr:row>
      <xdr:rowOff>3402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5A39417A-0D6D-A545-82E6-B143D1F865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749300</xdr:colOff>
      <xdr:row>47</xdr:row>
      <xdr:rowOff>0</xdr:rowOff>
    </xdr:from>
    <xdr:to>
      <xdr:col>8</xdr:col>
      <xdr:colOff>139699</xdr:colOff>
      <xdr:row>48</xdr:row>
      <xdr:rowOff>39914</xdr:rowOff>
    </xdr:to>
    <xdr:sp macro="" textlink="">
      <xdr:nvSpPr>
        <xdr:cNvPr id="10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E4A64DE3-B692-1B42-9528-EAB5BB6A86BB}"/>
            </a:ext>
          </a:extLst>
        </xdr:cNvPr>
        <xdr:cNvSpPr/>
      </xdr:nvSpPr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749300</xdr:colOff>
      <xdr:row>47</xdr:row>
      <xdr:rowOff>0</xdr:rowOff>
    </xdr:from>
    <xdr:to>
      <xdr:col>8</xdr:col>
      <xdr:colOff>139699</xdr:colOff>
      <xdr:row>48</xdr:row>
      <xdr:rowOff>39914</xdr:rowOff>
    </xdr:to>
    <xdr:pic>
      <xdr:nvPicPr>
        <xdr:cNvPr id="11" name="valid_eval" hidden="1">
          <a:extLst>
            <a:ext uri="{FF2B5EF4-FFF2-40B4-BE49-F238E27FC236}">
              <a16:creationId xmlns:a16="http://schemas.microsoft.com/office/drawing/2014/main" id="{79891791-7D7E-8043-8F86-C4B698302A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0400" y="17754600"/>
          <a:ext cx="2476499" cy="293914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88900</xdr:rowOff>
    </xdr:from>
    <xdr:to>
      <xdr:col>4</xdr:col>
      <xdr:colOff>2133600</xdr:colOff>
      <xdr:row>43</xdr:row>
      <xdr:rowOff>177800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1054100</xdr:colOff>
      <xdr:row>26</xdr:row>
      <xdr:rowOff>0</xdr:rowOff>
    </xdr:from>
    <xdr:to>
      <xdr:col>5</xdr:col>
      <xdr:colOff>1685924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749300</xdr:colOff>
      <xdr:row>35</xdr:row>
      <xdr:rowOff>152400</xdr:rowOff>
    </xdr:from>
    <xdr:to>
      <xdr:col>9</xdr:col>
      <xdr:colOff>139700</xdr:colOff>
      <xdr:row>37</xdr:row>
      <xdr:rowOff>38100</xdr:rowOff>
    </xdr:to>
    <xdr:sp macro="" textlink="">
      <xdr:nvSpPr>
        <xdr:cNvPr id="4" name="valid_eval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11455400" y="12357100"/>
          <a:ext cx="24765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25400</xdr:rowOff>
    </xdr:from>
    <xdr:to>
      <xdr:col>3</xdr:col>
      <xdr:colOff>2527300</xdr:colOff>
      <xdr:row>8</xdr:row>
      <xdr:rowOff>0</xdr:rowOff>
    </xdr:to>
    <xdr:sp macro="" textlink="">
      <xdr:nvSpPr>
        <xdr:cNvPr id="5" name="retour_menu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 bwMode="auto">
        <a:xfrm>
          <a:off x="1384300" y="2730500"/>
          <a:ext cx="2527300" cy="355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749300</xdr:colOff>
      <xdr:row>35</xdr:row>
      <xdr:rowOff>152400</xdr:rowOff>
    </xdr:from>
    <xdr:to>
      <xdr:col>9</xdr:col>
      <xdr:colOff>139700</xdr:colOff>
      <xdr:row>37</xdr:row>
      <xdr:rowOff>38100</xdr:rowOff>
    </xdr:to>
    <xdr:pic>
      <xdr:nvPicPr>
        <xdr:cNvPr id="6" name="valid_eval" hidden="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5400" y="12357100"/>
          <a:ext cx="2476500" cy="292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auvin/Desktop/GIRC_v1.9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VC_Pr"/>
      <sheetName val="RVC_Pu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BA51"/>
  <sheetViews>
    <sheetView showGridLines="0" tabSelected="1" zoomScale="70" zoomScaleNormal="70" workbookViewId="0">
      <selection activeCell="E9" sqref="E9"/>
    </sheetView>
  </sheetViews>
  <sheetFormatPr baseColWidth="10" defaultColWidth="9.125" defaultRowHeight="15.75"/>
  <cols>
    <col min="1" max="1" width="4" style="115" customWidth="1"/>
    <col min="2" max="2" width="11.125" style="70" customWidth="1"/>
    <col min="3" max="3" width="53" style="70" customWidth="1"/>
    <col min="4" max="4" width="48" style="70" customWidth="1"/>
    <col min="5" max="5" width="32.625" style="70" customWidth="1"/>
    <col min="6" max="9" width="13.5" style="70" customWidth="1"/>
    <col min="10" max="10" width="2.625" style="115" customWidth="1"/>
    <col min="11" max="11" width="109.75" style="97" customWidth="1"/>
    <col min="12" max="12" width="6.75" style="115" customWidth="1"/>
    <col min="13" max="13" width="8.75" style="115" customWidth="1"/>
    <col min="14" max="14" width="2.5" style="115" customWidth="1"/>
    <col min="15" max="19" width="9.125" style="115"/>
    <col min="20" max="27" width="9.125" style="137"/>
    <col min="28" max="53" width="9.125" style="115"/>
    <col min="54" max="16384" width="9.125" style="70"/>
  </cols>
  <sheetData>
    <row r="1" spans="1:53" s="64" customFormat="1" ht="47.1" customHeight="1">
      <c r="A1" s="109"/>
      <c r="B1" s="198" t="s">
        <v>149</v>
      </c>
      <c r="C1" s="273" t="s">
        <v>148</v>
      </c>
      <c r="D1" s="274"/>
      <c r="E1" s="274"/>
      <c r="F1" s="274"/>
      <c r="G1" s="274"/>
      <c r="H1" s="274"/>
      <c r="I1" s="275"/>
      <c r="J1" s="172"/>
      <c r="K1" s="88"/>
      <c r="L1" s="109"/>
      <c r="M1" s="109"/>
      <c r="N1" s="109"/>
      <c r="O1" s="109"/>
      <c r="P1" s="109"/>
      <c r="Q1" s="109"/>
      <c r="R1" s="109"/>
      <c r="S1" s="109"/>
      <c r="T1" s="131"/>
      <c r="U1" s="131"/>
      <c r="V1" s="131"/>
      <c r="W1" s="131"/>
      <c r="X1" s="131"/>
      <c r="Y1" s="131"/>
      <c r="Z1" s="164"/>
      <c r="AA1" s="164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</row>
    <row r="2" spans="1:53" ht="56.25" customHeight="1" thickBot="1">
      <c r="A2" s="110"/>
      <c r="B2" s="66"/>
      <c r="C2" s="67" t="s">
        <v>78</v>
      </c>
      <c r="D2" s="68"/>
      <c r="E2" s="69"/>
      <c r="F2" s="69"/>
      <c r="G2" s="69"/>
      <c r="H2" s="69"/>
      <c r="I2" s="69"/>
      <c r="J2" s="174"/>
      <c r="K2" s="90"/>
      <c r="L2" s="146"/>
      <c r="M2" s="146"/>
      <c r="N2" s="146"/>
      <c r="O2" s="146"/>
      <c r="P2" s="146"/>
      <c r="Q2" s="146"/>
      <c r="R2" s="146"/>
      <c r="S2" s="146"/>
      <c r="T2" s="132"/>
      <c r="U2" s="132"/>
      <c r="V2" s="132"/>
      <c r="W2" s="132"/>
      <c r="X2" s="132"/>
      <c r="Y2" s="132"/>
    </row>
    <row r="3" spans="1:53" ht="18.75" customHeight="1" thickTop="1" thickBot="1">
      <c r="A3" s="111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276"/>
      <c r="J3" s="175"/>
      <c r="K3" s="90"/>
      <c r="L3" s="146"/>
      <c r="M3" s="146"/>
      <c r="N3" s="146"/>
      <c r="O3" s="146"/>
      <c r="P3" s="146"/>
      <c r="Q3" s="146"/>
      <c r="R3" s="146"/>
      <c r="S3" s="146"/>
      <c r="T3" s="132"/>
      <c r="U3" s="132"/>
      <c r="V3" s="132"/>
      <c r="W3" s="132"/>
      <c r="X3" s="132"/>
      <c r="Y3" s="132">
        <v>0</v>
      </c>
    </row>
    <row r="4" spans="1:53" s="71" customFormat="1" ht="30" customHeight="1" thickTop="1" thickBot="1">
      <c r="A4" s="111"/>
      <c r="B4" s="269" t="s">
        <v>217</v>
      </c>
      <c r="C4" s="252" t="s">
        <v>225</v>
      </c>
      <c r="D4" s="251" t="s">
        <v>226</v>
      </c>
      <c r="E4" s="245"/>
      <c r="F4" s="277" t="s">
        <v>215</v>
      </c>
      <c r="G4" s="277"/>
      <c r="H4" s="277"/>
      <c r="I4" s="277"/>
      <c r="J4" s="175"/>
      <c r="K4" s="90"/>
      <c r="L4" s="146"/>
      <c r="M4" s="146"/>
      <c r="N4" s="146"/>
      <c r="O4" s="146"/>
      <c r="P4" s="146"/>
      <c r="Q4" s="146"/>
      <c r="R4" s="146"/>
      <c r="S4" s="146"/>
      <c r="T4" s="132"/>
      <c r="U4" s="132"/>
      <c r="V4" s="132"/>
      <c r="W4" s="132"/>
      <c r="X4" s="132"/>
      <c r="Y4" s="132">
        <v>0.5</v>
      </c>
      <c r="Z4" s="137"/>
      <c r="AA4" s="137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</row>
    <row r="5" spans="1:53" ht="19.5" customHeight="1" thickTop="1" thickBot="1">
      <c r="A5" s="111"/>
      <c r="B5" s="106"/>
      <c r="C5" s="105" t="s">
        <v>42</v>
      </c>
      <c r="D5" s="105" t="s">
        <v>43</v>
      </c>
      <c r="E5" s="105"/>
      <c r="F5" s="276" t="s">
        <v>63</v>
      </c>
      <c r="G5" s="276"/>
      <c r="H5" s="276"/>
      <c r="I5" s="276"/>
      <c r="J5" s="175"/>
      <c r="K5" s="90"/>
      <c r="L5" s="146"/>
      <c r="M5" s="146"/>
      <c r="N5" s="146"/>
      <c r="O5" s="146"/>
      <c r="P5" s="146"/>
      <c r="Q5" s="146"/>
      <c r="R5" s="146"/>
      <c r="S5" s="146"/>
      <c r="T5" s="132"/>
      <c r="U5" s="132"/>
      <c r="V5" s="132"/>
      <c r="W5" s="132"/>
      <c r="X5" s="132"/>
      <c r="Y5" s="132">
        <f>Y4+0.5</f>
        <v>1</v>
      </c>
    </row>
    <row r="6" spans="1:53" s="71" customFormat="1" ht="44.25" customHeight="1" thickTop="1" thickBot="1">
      <c r="A6" s="111"/>
      <c r="B6" s="106"/>
      <c r="C6" s="130" t="s">
        <v>216</v>
      </c>
      <c r="D6" s="286" t="s">
        <v>178</v>
      </c>
      <c r="E6" s="287"/>
      <c r="F6" s="277">
        <v>9</v>
      </c>
      <c r="G6" s="277"/>
      <c r="H6" s="277"/>
      <c r="I6" s="277"/>
      <c r="J6" s="175"/>
      <c r="K6" s="90"/>
      <c r="L6" s="146"/>
      <c r="M6" s="146"/>
      <c r="N6" s="146"/>
      <c r="O6" s="146"/>
      <c r="P6" s="146"/>
      <c r="Q6" s="146"/>
      <c r="R6" s="146"/>
      <c r="S6" s="146"/>
      <c r="T6" s="132"/>
      <c r="U6" s="132"/>
      <c r="V6" s="132"/>
      <c r="W6" s="132"/>
      <c r="X6" s="132"/>
      <c r="Y6" s="132">
        <f t="shared" ref="Y6:Y39" si="0">Y5+0.5</f>
        <v>1.5</v>
      </c>
      <c r="Z6" s="137"/>
      <c r="AA6" s="137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</row>
    <row r="7" spans="1:53" ht="19.5" customHeight="1" thickTop="1" thickBot="1">
      <c r="A7" s="111"/>
      <c r="B7" s="106"/>
      <c r="C7" s="105"/>
      <c r="D7" s="105" t="s">
        <v>100</v>
      </c>
      <c r="E7" s="105"/>
      <c r="F7" s="295" t="s">
        <v>145</v>
      </c>
      <c r="G7" s="296"/>
      <c r="H7" s="296"/>
      <c r="I7" s="297"/>
      <c r="J7" s="175"/>
      <c r="K7" s="90"/>
      <c r="L7" s="146"/>
      <c r="M7" s="146"/>
      <c r="N7" s="146"/>
      <c r="O7" s="146"/>
      <c r="P7" s="146"/>
      <c r="Q7" s="146"/>
      <c r="R7" s="146"/>
      <c r="S7" s="146"/>
      <c r="T7" s="132"/>
      <c r="U7" s="132"/>
      <c r="V7" s="132"/>
      <c r="W7" s="132"/>
      <c r="X7" s="132"/>
      <c r="Y7" s="132">
        <f t="shared" si="0"/>
        <v>2</v>
      </c>
    </row>
    <row r="8" spans="1:53" ht="30" customHeight="1" thickTop="1" thickBot="1">
      <c r="A8" s="111"/>
      <c r="B8" s="107"/>
      <c r="C8" s="108"/>
      <c r="D8" s="305" t="s">
        <v>101</v>
      </c>
      <c r="E8" s="306"/>
      <c r="F8" s="298"/>
      <c r="G8" s="299"/>
      <c r="H8" s="299"/>
      <c r="I8" s="300"/>
      <c r="J8" s="175"/>
      <c r="K8" s="90"/>
      <c r="L8" s="147"/>
      <c r="M8" s="146"/>
      <c r="N8" s="146"/>
      <c r="O8" s="146"/>
      <c r="P8" s="146"/>
      <c r="Q8" s="146"/>
      <c r="R8" s="146"/>
      <c r="S8" s="146"/>
      <c r="T8" s="132"/>
      <c r="U8" s="132"/>
      <c r="V8" s="132"/>
      <c r="W8" s="132"/>
      <c r="X8" s="132"/>
      <c r="Y8" s="132">
        <f t="shared" si="0"/>
        <v>2.5</v>
      </c>
    </row>
    <row r="9" spans="1:53" ht="81.75" customHeight="1" thickTop="1">
      <c r="A9" s="111"/>
      <c r="B9" s="72"/>
      <c r="C9" s="72"/>
      <c r="D9" s="72"/>
      <c r="E9" s="139" t="s">
        <v>79</v>
      </c>
      <c r="F9" s="139">
        <v>8</v>
      </c>
      <c r="G9" s="139">
        <v>12</v>
      </c>
      <c r="H9" s="139">
        <v>16</v>
      </c>
      <c r="I9" s="139">
        <v>20</v>
      </c>
      <c r="J9" s="174"/>
      <c r="K9" s="90"/>
      <c r="L9" s="146"/>
      <c r="M9" s="146"/>
      <c r="N9" s="146"/>
      <c r="O9" s="146"/>
      <c r="P9" s="146"/>
      <c r="Q9" s="146"/>
      <c r="R9" s="146"/>
      <c r="S9" s="146"/>
      <c r="T9" s="132"/>
      <c r="U9" s="132"/>
      <c r="V9" s="132"/>
      <c r="W9" s="132"/>
      <c r="X9" s="132"/>
      <c r="Y9" s="132">
        <f t="shared" si="0"/>
        <v>3</v>
      </c>
    </row>
    <row r="10" spans="1:53" s="74" customFormat="1" ht="35.1" customHeight="1">
      <c r="A10" s="111"/>
      <c r="B10" s="301" t="s">
        <v>53</v>
      </c>
      <c r="C10" s="302"/>
      <c r="D10" s="302"/>
      <c r="E10" s="303"/>
      <c r="F10" s="118" t="s">
        <v>83</v>
      </c>
      <c r="G10" s="118" t="s">
        <v>84</v>
      </c>
      <c r="H10" s="118" t="s">
        <v>85</v>
      </c>
      <c r="I10" s="119" t="s">
        <v>86</v>
      </c>
      <c r="J10" s="176"/>
      <c r="K10" s="94"/>
      <c r="L10" s="148"/>
      <c r="M10" s="148"/>
      <c r="N10" s="148"/>
      <c r="O10" s="148"/>
      <c r="P10" s="148"/>
      <c r="Q10" s="148"/>
      <c r="R10" s="148"/>
      <c r="S10" s="148"/>
      <c r="T10" s="133"/>
      <c r="U10" s="133"/>
      <c r="V10" s="133"/>
      <c r="W10" s="133"/>
      <c r="X10" s="133"/>
      <c r="Y10" s="132">
        <f t="shared" si="0"/>
        <v>3.5</v>
      </c>
      <c r="Z10" s="165"/>
      <c r="AA10" s="165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</row>
    <row r="11" spans="1:53" ht="11.25" customHeight="1">
      <c r="A11" s="111"/>
      <c r="B11" s="120"/>
      <c r="C11" s="120"/>
      <c r="D11" s="120"/>
      <c r="E11" s="304" t="s">
        <v>15</v>
      </c>
      <c r="F11" s="304"/>
      <c r="G11" s="304"/>
      <c r="H11" s="304"/>
      <c r="I11" s="304"/>
      <c r="J11" s="174"/>
      <c r="K11" s="90"/>
      <c r="L11" s="146"/>
      <c r="M11" s="146"/>
      <c r="N11" s="146"/>
      <c r="O11" s="146"/>
      <c r="P11" s="146"/>
      <c r="Q11" s="146"/>
      <c r="R11" s="146"/>
      <c r="S11" s="146"/>
      <c r="T11" s="132"/>
      <c r="U11" s="132"/>
      <c r="V11" s="132"/>
      <c r="W11" s="132"/>
      <c r="X11" s="132"/>
      <c r="Y11" s="132">
        <f t="shared" si="0"/>
        <v>4</v>
      </c>
    </row>
    <row r="12" spans="1:53" ht="40.15" customHeight="1">
      <c r="A12" s="111"/>
      <c r="B12" s="75" t="s">
        <v>16</v>
      </c>
      <c r="C12" s="282" t="s">
        <v>49</v>
      </c>
      <c r="D12" s="282"/>
      <c r="E12" s="282"/>
      <c r="F12" s="282"/>
      <c r="G12" s="282"/>
      <c r="H12" s="282"/>
      <c r="I12" s="283"/>
      <c r="J12" s="174"/>
      <c r="K12" s="90"/>
      <c r="L12" s="146"/>
      <c r="M12" s="148" t="s">
        <v>71</v>
      </c>
      <c r="N12" s="146"/>
      <c r="O12" s="146"/>
      <c r="P12" s="146"/>
      <c r="Q12" s="146"/>
      <c r="R12" s="146"/>
      <c r="S12" s="146"/>
      <c r="T12" s="132" t="s">
        <v>72</v>
      </c>
      <c r="U12" s="132" t="s">
        <v>73</v>
      </c>
      <c r="V12" s="132" t="s">
        <v>74</v>
      </c>
      <c r="W12" s="132" t="s">
        <v>75</v>
      </c>
      <c r="X12" s="132"/>
      <c r="Y12" s="132">
        <f t="shared" si="0"/>
        <v>4.5</v>
      </c>
    </row>
    <row r="13" spans="1:53" ht="35.1" customHeight="1">
      <c r="A13" s="111"/>
      <c r="B13" s="121" t="s">
        <v>46</v>
      </c>
      <c r="C13" s="122" t="s">
        <v>50</v>
      </c>
      <c r="D13" s="280" t="s">
        <v>87</v>
      </c>
      <c r="E13" s="281"/>
      <c r="F13" s="123"/>
      <c r="G13" s="123"/>
      <c r="H13" s="123"/>
      <c r="I13" s="123"/>
      <c r="J13" s="174"/>
      <c r="K13" s="90"/>
      <c r="L13" s="146"/>
      <c r="M13" s="148" t="e">
        <f t="shared" ref="M13:M25" si="1">IF(COUNTA(F13:I13)&gt;1,"",MATCH("x",E13:I13))</f>
        <v>#N/A</v>
      </c>
      <c r="N13" s="146"/>
      <c r="O13" s="146"/>
      <c r="P13" s="146"/>
      <c r="Q13" s="146"/>
      <c r="R13" s="146"/>
      <c r="S13" s="146"/>
      <c r="T13" s="132">
        <v>2</v>
      </c>
      <c r="U13" s="132">
        <v>3</v>
      </c>
      <c r="V13" s="132">
        <v>4</v>
      </c>
      <c r="W13" s="132">
        <v>5</v>
      </c>
      <c r="X13" s="132" t="s">
        <v>46</v>
      </c>
      <c r="Y13" s="132">
        <f t="shared" si="0"/>
        <v>5</v>
      </c>
    </row>
    <row r="14" spans="1:53" ht="35.1" customHeight="1">
      <c r="A14" s="111"/>
      <c r="B14" s="121" t="s">
        <v>47</v>
      </c>
      <c r="C14" s="122" t="s">
        <v>51</v>
      </c>
      <c r="D14" s="280" t="s">
        <v>1</v>
      </c>
      <c r="E14" s="281"/>
      <c r="F14" s="123"/>
      <c r="G14" s="123"/>
      <c r="H14" s="123"/>
      <c r="I14" s="123"/>
      <c r="J14" s="174"/>
      <c r="K14" s="90"/>
      <c r="L14" s="149"/>
      <c r="M14" s="148" t="e">
        <f t="shared" si="1"/>
        <v>#N/A</v>
      </c>
      <c r="N14" s="146"/>
      <c r="O14" s="146"/>
      <c r="P14" s="146"/>
      <c r="Q14" s="146"/>
      <c r="R14" s="146"/>
      <c r="S14" s="146"/>
      <c r="T14" s="132">
        <v>2</v>
      </c>
      <c r="U14" s="132">
        <v>3</v>
      </c>
      <c r="V14" s="132">
        <v>4</v>
      </c>
      <c r="W14" s="132">
        <v>5</v>
      </c>
      <c r="X14" s="132" t="s">
        <v>47</v>
      </c>
      <c r="Y14" s="132">
        <f t="shared" si="0"/>
        <v>5.5</v>
      </c>
    </row>
    <row r="15" spans="1:53" ht="44.25" customHeight="1">
      <c r="A15" s="111"/>
      <c r="B15" s="121" t="s">
        <v>48</v>
      </c>
      <c r="C15" s="122" t="s">
        <v>52</v>
      </c>
      <c r="D15" s="280" t="s">
        <v>2</v>
      </c>
      <c r="E15" s="281"/>
      <c r="F15" s="123"/>
      <c r="G15" s="123"/>
      <c r="H15" s="123"/>
      <c r="I15" s="123"/>
      <c r="J15" s="174"/>
      <c r="K15" s="90"/>
      <c r="L15" s="146"/>
      <c r="M15" s="148" t="e">
        <f t="shared" si="1"/>
        <v>#N/A</v>
      </c>
      <c r="N15" s="146"/>
      <c r="O15" s="146"/>
      <c r="P15" s="146"/>
      <c r="Q15" s="146"/>
      <c r="R15" s="146"/>
      <c r="S15" s="146"/>
      <c r="T15" s="132">
        <v>2</v>
      </c>
      <c r="U15" s="132">
        <v>3</v>
      </c>
      <c r="V15" s="132">
        <v>4</v>
      </c>
      <c r="W15" s="132">
        <v>5</v>
      </c>
      <c r="X15" s="132" t="s">
        <v>48</v>
      </c>
      <c r="Y15" s="132">
        <f t="shared" si="0"/>
        <v>6</v>
      </c>
    </row>
    <row r="16" spans="1:53" ht="11.25" customHeight="1">
      <c r="A16" s="111"/>
      <c r="B16" s="73"/>
      <c r="C16" s="73"/>
      <c r="D16" s="73"/>
      <c r="E16" s="76" t="s">
        <v>15</v>
      </c>
      <c r="F16" s="76"/>
      <c r="G16" s="76"/>
      <c r="H16" s="76"/>
      <c r="I16" s="76"/>
      <c r="J16" s="174"/>
      <c r="K16" s="90"/>
      <c r="L16" s="146"/>
      <c r="M16" s="148"/>
      <c r="N16" s="146"/>
      <c r="O16" s="146"/>
      <c r="P16" s="146"/>
      <c r="Q16" s="146"/>
      <c r="R16" s="146"/>
      <c r="S16" s="146"/>
      <c r="T16" s="132"/>
      <c r="U16" s="132"/>
      <c r="V16" s="132"/>
      <c r="W16" s="132"/>
      <c r="X16" s="132"/>
      <c r="Y16" s="132">
        <f t="shared" si="0"/>
        <v>6.5</v>
      </c>
    </row>
    <row r="17" spans="1:53" ht="40.15" customHeight="1">
      <c r="A17" s="111"/>
      <c r="B17" s="77" t="s">
        <v>17</v>
      </c>
      <c r="C17" s="289" t="s">
        <v>55</v>
      </c>
      <c r="D17" s="289"/>
      <c r="E17" s="289"/>
      <c r="F17" s="289"/>
      <c r="G17" s="289"/>
      <c r="H17" s="289"/>
      <c r="I17" s="290"/>
      <c r="J17" s="174"/>
      <c r="K17" s="90"/>
      <c r="L17" s="146"/>
      <c r="M17" s="148"/>
      <c r="N17" s="146"/>
      <c r="O17" s="146"/>
      <c r="P17" s="146"/>
      <c r="Q17" s="146"/>
      <c r="R17" s="146"/>
      <c r="S17" s="146"/>
      <c r="T17" s="132"/>
      <c r="U17" s="132"/>
      <c r="V17" s="132"/>
      <c r="W17" s="132"/>
      <c r="X17" s="132"/>
      <c r="Y17" s="132">
        <f t="shared" si="0"/>
        <v>7</v>
      </c>
    </row>
    <row r="18" spans="1:53" ht="41.25" customHeight="1">
      <c r="A18" s="111"/>
      <c r="B18" s="124" t="s">
        <v>56</v>
      </c>
      <c r="C18" s="125" t="s">
        <v>59</v>
      </c>
      <c r="D18" s="291" t="s">
        <v>3</v>
      </c>
      <c r="E18" s="292"/>
      <c r="F18" s="123"/>
      <c r="G18" s="123"/>
      <c r="H18" s="123"/>
      <c r="I18" s="123"/>
      <c r="J18" s="174"/>
      <c r="K18" s="90"/>
      <c r="L18" s="146"/>
      <c r="M18" s="148" t="e">
        <f t="shared" si="1"/>
        <v>#N/A</v>
      </c>
      <c r="N18" s="146"/>
      <c r="O18" s="146"/>
      <c r="P18" s="146"/>
      <c r="Q18" s="146"/>
      <c r="R18" s="146"/>
      <c r="S18" s="146"/>
      <c r="T18" s="132">
        <v>2</v>
      </c>
      <c r="U18" s="132">
        <v>3</v>
      </c>
      <c r="V18" s="132">
        <v>4</v>
      </c>
      <c r="W18" s="132">
        <v>5</v>
      </c>
      <c r="X18" s="132" t="s">
        <v>56</v>
      </c>
      <c r="Y18" s="132">
        <f t="shared" si="0"/>
        <v>7.5</v>
      </c>
    </row>
    <row r="19" spans="1:53" ht="35.1" customHeight="1">
      <c r="A19" s="111"/>
      <c r="B19" s="124" t="s">
        <v>57</v>
      </c>
      <c r="C19" s="125" t="s">
        <v>60</v>
      </c>
      <c r="D19" s="291" t="s">
        <v>4</v>
      </c>
      <c r="E19" s="292"/>
      <c r="F19" s="123"/>
      <c r="G19" s="123"/>
      <c r="H19" s="123"/>
      <c r="I19" s="123"/>
      <c r="J19" s="174"/>
      <c r="K19" s="90"/>
      <c r="L19" s="146"/>
      <c r="M19" s="148" t="e">
        <f t="shared" si="1"/>
        <v>#N/A</v>
      </c>
      <c r="N19" s="146"/>
      <c r="O19" s="146"/>
      <c r="P19" s="146"/>
      <c r="Q19" s="146"/>
      <c r="R19" s="146"/>
      <c r="S19" s="146"/>
      <c r="T19" s="132">
        <v>2</v>
      </c>
      <c r="U19" s="132">
        <v>3</v>
      </c>
      <c r="V19" s="132">
        <v>4</v>
      </c>
      <c r="W19" s="132">
        <v>5</v>
      </c>
      <c r="X19" s="132" t="s">
        <v>57</v>
      </c>
      <c r="Y19" s="132">
        <f t="shared" si="0"/>
        <v>8</v>
      </c>
    </row>
    <row r="20" spans="1:53" ht="35.1" customHeight="1">
      <c r="A20" s="111"/>
      <c r="B20" s="124" t="s">
        <v>58</v>
      </c>
      <c r="C20" s="125" t="s">
        <v>61</v>
      </c>
      <c r="D20" s="291" t="s">
        <v>5</v>
      </c>
      <c r="E20" s="292"/>
      <c r="F20" s="123"/>
      <c r="G20" s="123"/>
      <c r="H20" s="123"/>
      <c r="I20" s="123"/>
      <c r="J20" s="174"/>
      <c r="K20" s="90"/>
      <c r="L20" s="146"/>
      <c r="M20" s="148" t="e">
        <f t="shared" si="1"/>
        <v>#N/A</v>
      </c>
      <c r="N20" s="146"/>
      <c r="O20" s="146"/>
      <c r="P20" s="146"/>
      <c r="Q20" s="146"/>
      <c r="R20" s="146"/>
      <c r="S20" s="146"/>
      <c r="T20" s="132">
        <v>2</v>
      </c>
      <c r="U20" s="132">
        <v>3</v>
      </c>
      <c r="V20" s="132">
        <v>4</v>
      </c>
      <c r="W20" s="132">
        <v>5</v>
      </c>
      <c r="X20" s="132" t="s">
        <v>58</v>
      </c>
      <c r="Y20" s="132">
        <f t="shared" si="0"/>
        <v>8.5</v>
      </c>
    </row>
    <row r="21" spans="1:53" ht="11.25" customHeight="1">
      <c r="A21" s="111"/>
      <c r="B21" s="73"/>
      <c r="C21" s="73"/>
      <c r="D21" s="73"/>
      <c r="E21" s="76" t="s">
        <v>19</v>
      </c>
      <c r="F21" s="76"/>
      <c r="G21" s="76"/>
      <c r="H21" s="76"/>
      <c r="I21" s="76"/>
      <c r="J21" s="174"/>
      <c r="K21" s="90"/>
      <c r="L21" s="146"/>
      <c r="M21" s="148"/>
      <c r="N21" s="146"/>
      <c r="O21" s="146"/>
      <c r="P21" s="146"/>
      <c r="Q21" s="146"/>
      <c r="R21" s="146"/>
      <c r="S21" s="146"/>
      <c r="T21" s="132"/>
      <c r="U21" s="132"/>
      <c r="V21" s="132"/>
      <c r="W21" s="132"/>
      <c r="X21" s="132"/>
      <c r="Y21" s="132">
        <f t="shared" si="0"/>
        <v>9</v>
      </c>
    </row>
    <row r="22" spans="1:53" ht="40.15" customHeight="1">
      <c r="A22" s="111"/>
      <c r="B22" s="78" t="s">
        <v>18</v>
      </c>
      <c r="C22" s="293" t="s">
        <v>62</v>
      </c>
      <c r="D22" s="293"/>
      <c r="E22" s="293"/>
      <c r="F22" s="293"/>
      <c r="G22" s="293"/>
      <c r="H22" s="293"/>
      <c r="I22" s="294"/>
      <c r="J22" s="174"/>
      <c r="K22" s="90"/>
      <c r="L22" s="146"/>
      <c r="M22" s="148"/>
      <c r="N22" s="146"/>
      <c r="O22" s="146"/>
      <c r="P22" s="146"/>
      <c r="Q22" s="146"/>
      <c r="R22" s="146"/>
      <c r="S22" s="146"/>
      <c r="T22" s="132"/>
      <c r="U22" s="132"/>
      <c r="V22" s="132"/>
      <c r="W22" s="132"/>
      <c r="X22" s="132"/>
      <c r="Y22" s="132">
        <f t="shared" si="0"/>
        <v>9.5</v>
      </c>
    </row>
    <row r="23" spans="1:53" ht="35.1" customHeight="1">
      <c r="A23" s="111"/>
      <c r="B23" s="126" t="s">
        <v>68</v>
      </c>
      <c r="C23" s="127" t="s">
        <v>80</v>
      </c>
      <c r="D23" s="284" t="s">
        <v>211</v>
      </c>
      <c r="E23" s="285"/>
      <c r="F23" s="123"/>
      <c r="G23" s="123"/>
      <c r="H23" s="123"/>
      <c r="I23" s="123"/>
      <c r="J23" s="174"/>
      <c r="K23" s="90"/>
      <c r="L23" s="146"/>
      <c r="M23" s="148" t="e">
        <f t="shared" si="1"/>
        <v>#N/A</v>
      </c>
      <c r="N23" s="146"/>
      <c r="O23" s="146"/>
      <c r="P23" s="146"/>
      <c r="Q23" s="146"/>
      <c r="R23" s="146"/>
      <c r="S23" s="146"/>
      <c r="T23" s="132">
        <v>2</v>
      </c>
      <c r="U23" s="132">
        <v>3</v>
      </c>
      <c r="V23" s="132">
        <v>4</v>
      </c>
      <c r="W23" s="132">
        <v>5</v>
      </c>
      <c r="X23" s="132" t="s">
        <v>68</v>
      </c>
      <c r="Y23" s="132">
        <f t="shared" si="0"/>
        <v>10</v>
      </c>
    </row>
    <row r="24" spans="1:53" ht="35.1" customHeight="1">
      <c r="A24" s="111"/>
      <c r="B24" s="126" t="s">
        <v>69</v>
      </c>
      <c r="C24" s="127" t="s">
        <v>81</v>
      </c>
      <c r="D24" s="284" t="s">
        <v>11</v>
      </c>
      <c r="E24" s="285"/>
      <c r="F24" s="123"/>
      <c r="G24" s="123"/>
      <c r="H24" s="123"/>
      <c r="I24" s="123"/>
      <c r="J24" s="174"/>
      <c r="K24" s="90"/>
      <c r="L24" s="146"/>
      <c r="M24" s="148" t="e">
        <f t="shared" si="1"/>
        <v>#N/A</v>
      </c>
      <c r="N24" s="146"/>
      <c r="O24" s="146"/>
      <c r="P24" s="146"/>
      <c r="Q24" s="146"/>
      <c r="R24" s="146"/>
      <c r="S24" s="146"/>
      <c r="T24" s="132">
        <v>2</v>
      </c>
      <c r="U24" s="132">
        <v>3</v>
      </c>
      <c r="V24" s="132">
        <v>4</v>
      </c>
      <c r="W24" s="132">
        <v>5</v>
      </c>
      <c r="X24" s="132" t="s">
        <v>69</v>
      </c>
      <c r="Y24" s="132">
        <f t="shared" si="0"/>
        <v>10.5</v>
      </c>
      <c r="Z24" s="166"/>
    </row>
    <row r="25" spans="1:53" ht="35.1" customHeight="1">
      <c r="A25" s="111"/>
      <c r="B25" s="126" t="s">
        <v>70</v>
      </c>
      <c r="C25" s="127" t="s">
        <v>82</v>
      </c>
      <c r="D25" s="284" t="s">
        <v>88</v>
      </c>
      <c r="E25" s="285"/>
      <c r="F25" s="123"/>
      <c r="G25" s="123"/>
      <c r="H25" s="123"/>
      <c r="I25" s="123"/>
      <c r="J25" s="174"/>
      <c r="K25" s="90"/>
      <c r="L25" s="146"/>
      <c r="M25" s="148" t="e">
        <f t="shared" si="1"/>
        <v>#N/A</v>
      </c>
      <c r="N25" s="146"/>
      <c r="O25" s="148" t="e">
        <f>SUM(M12:M25)</f>
        <v>#N/A</v>
      </c>
      <c r="P25" s="167">
        <f>COUNTA(F13:I15,F18:I20,F23:I25)</f>
        <v>0</v>
      </c>
      <c r="Q25" s="146"/>
      <c r="R25" s="146"/>
      <c r="S25" s="146"/>
      <c r="T25" s="132">
        <v>2</v>
      </c>
      <c r="U25" s="132">
        <v>3</v>
      </c>
      <c r="V25" s="132">
        <v>4</v>
      </c>
      <c r="W25" s="132">
        <v>5</v>
      </c>
      <c r="X25" s="132" t="s">
        <v>70</v>
      </c>
      <c r="Y25" s="132">
        <f t="shared" si="0"/>
        <v>11</v>
      </c>
      <c r="Z25" s="166"/>
    </row>
    <row r="26" spans="1:53" s="102" customFormat="1" ht="18" customHeight="1">
      <c r="A26" s="112"/>
      <c r="B26" s="100"/>
      <c r="C26" s="100"/>
      <c r="D26" s="100"/>
      <c r="E26" s="101"/>
      <c r="F26" s="100"/>
      <c r="G26" s="100"/>
      <c r="H26" s="100"/>
      <c r="I26" s="100"/>
      <c r="J26" s="178"/>
      <c r="K26" s="203"/>
      <c r="L26" s="170"/>
      <c r="M26" s="171"/>
      <c r="N26" s="170"/>
      <c r="O26" s="170"/>
      <c r="P26" s="170"/>
      <c r="Q26" s="170"/>
      <c r="R26" s="170"/>
      <c r="S26" s="170"/>
      <c r="T26" s="134"/>
      <c r="U26" s="134"/>
      <c r="V26" s="134"/>
      <c r="W26" s="134"/>
      <c r="X26" s="134"/>
      <c r="Y26" s="134"/>
      <c r="Z26" s="179"/>
      <c r="AA26" s="180"/>
      <c r="AB26" s="181"/>
      <c r="AC26" s="181"/>
      <c r="AD26" s="181"/>
      <c r="AE26" s="181"/>
      <c r="AF26" s="181"/>
      <c r="AG26" s="181"/>
      <c r="AH26" s="181"/>
      <c r="AI26" s="181"/>
      <c r="AJ26" s="181"/>
      <c r="AK26" s="181"/>
      <c r="AL26" s="181"/>
      <c r="AM26" s="181"/>
      <c r="AN26" s="181"/>
      <c r="AO26" s="181"/>
      <c r="AP26" s="181"/>
      <c r="AQ26" s="181"/>
      <c r="AR26" s="181"/>
      <c r="AS26" s="181"/>
      <c r="AT26" s="181"/>
      <c r="AU26" s="181"/>
      <c r="AV26" s="181"/>
      <c r="AW26" s="181"/>
      <c r="AX26" s="181"/>
      <c r="AY26" s="181"/>
      <c r="AZ26" s="181"/>
      <c r="BA26" s="181"/>
    </row>
    <row r="27" spans="1:53" s="102" customFormat="1" ht="25.15" customHeight="1">
      <c r="A27" s="112"/>
      <c r="B27" s="307" t="s">
        <v>106</v>
      </c>
      <c r="C27" s="308"/>
      <c r="D27" s="308"/>
      <c r="E27" s="308"/>
      <c r="F27" s="308"/>
      <c r="G27" s="308"/>
      <c r="H27" s="308"/>
      <c r="I27" s="309"/>
      <c r="J27" s="178"/>
      <c r="K27" s="203"/>
      <c r="L27" s="170"/>
      <c r="M27" s="171"/>
      <c r="N27" s="170"/>
      <c r="O27" s="170"/>
      <c r="P27" s="170"/>
      <c r="Q27" s="170"/>
      <c r="R27" s="170"/>
      <c r="S27" s="170"/>
      <c r="T27" s="134"/>
      <c r="U27" s="134"/>
      <c r="V27" s="134"/>
      <c r="W27" s="134"/>
      <c r="X27" s="134"/>
      <c r="Y27" s="134"/>
      <c r="Z27" s="179"/>
      <c r="AA27" s="180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</row>
    <row r="28" spans="1:53" s="102" customFormat="1" ht="21" customHeight="1">
      <c r="A28" s="112"/>
      <c r="B28" s="311" t="s">
        <v>91</v>
      </c>
      <c r="C28" s="312"/>
      <c r="D28" s="312"/>
      <c r="E28" s="312"/>
      <c r="F28" s="312"/>
      <c r="G28" s="312"/>
      <c r="H28" s="312"/>
      <c r="I28" s="313"/>
      <c r="J28" s="178"/>
      <c r="K28" s="203"/>
      <c r="L28" s="170"/>
      <c r="M28" s="171"/>
      <c r="N28" s="170"/>
      <c r="O28" s="170"/>
      <c r="P28" s="170"/>
      <c r="Q28" s="170"/>
      <c r="R28" s="170"/>
      <c r="S28" s="170"/>
      <c r="T28" s="134"/>
      <c r="U28" s="134"/>
      <c r="V28" s="134"/>
      <c r="W28" s="134"/>
      <c r="X28" s="134"/>
      <c r="Y28" s="134"/>
      <c r="Z28" s="179"/>
      <c r="AA28" s="180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</row>
    <row r="29" spans="1:53" s="102" customFormat="1" ht="21" customHeight="1">
      <c r="A29" s="112"/>
      <c r="B29" s="223" t="s">
        <v>102</v>
      </c>
      <c r="C29" s="328" t="s">
        <v>98</v>
      </c>
      <c r="D29" s="328"/>
      <c r="E29" s="328"/>
      <c r="F29" s="328"/>
      <c r="G29" s="328"/>
      <c r="H29" s="328"/>
      <c r="I29" s="329"/>
      <c r="J29" s="178"/>
      <c r="K29" s="203"/>
      <c r="L29" s="170"/>
      <c r="M29" s="171"/>
      <c r="N29" s="170"/>
      <c r="O29" s="170"/>
      <c r="P29" s="170"/>
      <c r="Q29" s="170"/>
      <c r="R29" s="170"/>
      <c r="S29" s="170"/>
      <c r="T29" s="134"/>
      <c r="U29" s="134"/>
      <c r="V29" s="134"/>
      <c r="W29" s="134"/>
      <c r="X29" s="134"/>
      <c r="Y29" s="134"/>
      <c r="Z29" s="179"/>
      <c r="AA29" s="180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181"/>
    </row>
    <row r="30" spans="1:53" s="102" customFormat="1" ht="21" customHeight="1">
      <c r="A30" s="112"/>
      <c r="B30" s="223" t="s">
        <v>92</v>
      </c>
      <c r="C30" s="328" t="s">
        <v>95</v>
      </c>
      <c r="D30" s="328"/>
      <c r="E30" s="328"/>
      <c r="F30" s="328"/>
      <c r="G30" s="328"/>
      <c r="H30" s="328"/>
      <c r="I30" s="329"/>
      <c r="J30" s="178"/>
      <c r="K30" s="203"/>
      <c r="L30" s="170"/>
      <c r="M30" s="171"/>
      <c r="N30" s="170"/>
      <c r="O30" s="170"/>
      <c r="P30" s="170"/>
      <c r="Q30" s="170"/>
      <c r="R30" s="170"/>
      <c r="S30" s="170"/>
      <c r="T30" s="134"/>
      <c r="U30" s="134"/>
      <c r="V30" s="134"/>
      <c r="W30" s="134"/>
      <c r="X30" s="134"/>
      <c r="Y30" s="134"/>
      <c r="Z30" s="179"/>
      <c r="AA30" s="180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</row>
    <row r="31" spans="1:53" s="102" customFormat="1" ht="21" customHeight="1">
      <c r="A31" s="112"/>
      <c r="B31" s="223" t="s">
        <v>93</v>
      </c>
      <c r="C31" s="328" t="s">
        <v>96</v>
      </c>
      <c r="D31" s="328"/>
      <c r="E31" s="328"/>
      <c r="F31" s="328"/>
      <c r="G31" s="328"/>
      <c r="H31" s="328"/>
      <c r="I31" s="329"/>
      <c r="J31" s="178"/>
      <c r="K31" s="203"/>
      <c r="L31" s="170"/>
      <c r="M31" s="171"/>
      <c r="N31" s="170"/>
      <c r="O31" s="170"/>
      <c r="P31" s="170"/>
      <c r="Q31" s="170"/>
      <c r="R31" s="170"/>
      <c r="S31" s="170"/>
      <c r="T31" s="134"/>
      <c r="U31" s="134"/>
      <c r="V31" s="134"/>
      <c r="W31" s="134"/>
      <c r="X31" s="134"/>
      <c r="Y31" s="134"/>
      <c r="Z31" s="179"/>
      <c r="AA31" s="180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</row>
    <row r="32" spans="1:53" s="102" customFormat="1" ht="21" customHeight="1">
      <c r="A32" s="112"/>
      <c r="B32" s="223" t="s">
        <v>94</v>
      </c>
      <c r="C32" s="328" t="s">
        <v>97</v>
      </c>
      <c r="D32" s="328"/>
      <c r="E32" s="328"/>
      <c r="F32" s="328"/>
      <c r="G32" s="328"/>
      <c r="H32" s="328"/>
      <c r="I32" s="329"/>
      <c r="J32" s="178"/>
      <c r="K32" s="203"/>
      <c r="L32" s="170"/>
      <c r="M32" s="171"/>
      <c r="N32" s="170"/>
      <c r="O32" s="170"/>
      <c r="P32" s="170"/>
      <c r="Q32" s="170"/>
      <c r="R32" s="170"/>
      <c r="S32" s="170"/>
      <c r="T32" s="134"/>
      <c r="U32" s="134"/>
      <c r="V32" s="134"/>
      <c r="W32" s="134"/>
      <c r="X32" s="134"/>
      <c r="Y32" s="134"/>
      <c r="Z32" s="179"/>
      <c r="AA32" s="180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</row>
    <row r="33" spans="1:53" s="102" customFormat="1" ht="30" customHeight="1">
      <c r="A33" s="112"/>
      <c r="B33" s="100"/>
      <c r="C33" s="100"/>
      <c r="D33" s="100"/>
      <c r="E33" s="101"/>
      <c r="F33" s="100"/>
      <c r="G33" s="100"/>
      <c r="H33" s="100"/>
      <c r="I33" s="100"/>
      <c r="J33" s="178"/>
      <c r="K33" s="203"/>
      <c r="L33" s="170"/>
      <c r="M33" s="171"/>
      <c r="N33" s="170"/>
      <c r="O33" s="170"/>
      <c r="P33" s="170"/>
      <c r="Q33" s="170"/>
      <c r="R33" s="170"/>
      <c r="S33" s="170"/>
      <c r="T33" s="134"/>
      <c r="U33" s="134"/>
      <c r="V33" s="134"/>
      <c r="W33" s="134"/>
      <c r="X33" s="134"/>
      <c r="Y33" s="134"/>
      <c r="Z33" s="179"/>
      <c r="AA33" s="180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</row>
    <row r="34" spans="1:53" ht="25.15" customHeight="1">
      <c r="A34" s="116"/>
      <c r="B34" s="278" t="s">
        <v>23</v>
      </c>
      <c r="C34" s="249" t="s">
        <v>76</v>
      </c>
      <c r="D34" s="250"/>
      <c r="E34" s="250"/>
      <c r="F34" s="279" t="s">
        <v>89</v>
      </c>
      <c r="G34" s="279"/>
      <c r="H34" s="279"/>
      <c r="I34" s="279"/>
      <c r="J34" s="175"/>
      <c r="K34" s="90"/>
      <c r="L34" s="146"/>
      <c r="M34" s="148"/>
      <c r="N34" s="146"/>
      <c r="O34" s="146" t="s">
        <v>24</v>
      </c>
      <c r="P34" s="146">
        <v>0</v>
      </c>
      <c r="Q34" s="146"/>
      <c r="R34" s="146"/>
      <c r="S34" s="146"/>
      <c r="T34" s="132"/>
      <c r="U34" s="132"/>
      <c r="V34" s="132"/>
      <c r="W34" s="132"/>
      <c r="X34" s="132"/>
      <c r="Y34" s="132">
        <f t="shared" si="0"/>
        <v>0.5</v>
      </c>
      <c r="Z34" s="166"/>
    </row>
    <row r="35" spans="1:53" ht="25.15" customHeight="1">
      <c r="A35" s="116"/>
      <c r="B35" s="278"/>
      <c r="C35" s="314"/>
      <c r="D35" s="315"/>
      <c r="E35" s="316"/>
      <c r="F35" s="210" t="s">
        <v>83</v>
      </c>
      <c r="G35" s="210" t="s">
        <v>84</v>
      </c>
      <c r="H35" s="210" t="s">
        <v>85</v>
      </c>
      <c r="I35" s="211" t="s">
        <v>86</v>
      </c>
      <c r="J35" s="175"/>
      <c r="K35" s="90"/>
      <c r="L35" s="146"/>
      <c r="M35" s="148"/>
      <c r="N35" s="146"/>
      <c r="O35" s="146" t="s">
        <v>25</v>
      </c>
      <c r="P35" s="146">
        <v>18</v>
      </c>
      <c r="Q35" s="146" t="s">
        <v>77</v>
      </c>
      <c r="R35" s="146">
        <f>R36-P35</f>
        <v>0</v>
      </c>
      <c r="S35" s="146"/>
      <c r="T35" s="132"/>
      <c r="U35" s="132"/>
      <c r="V35" s="132"/>
      <c r="W35" s="132"/>
      <c r="X35" s="132"/>
      <c r="Y35" s="132">
        <f t="shared" si="0"/>
        <v>1</v>
      </c>
      <c r="Z35" s="166"/>
    </row>
    <row r="36" spans="1:53" ht="25.15" customHeight="1">
      <c r="A36" s="116"/>
      <c r="B36" s="278"/>
      <c r="C36" s="317"/>
      <c r="D36" s="318"/>
      <c r="E36" s="319"/>
      <c r="F36" s="212"/>
      <c r="G36" s="213"/>
      <c r="H36" s="212"/>
      <c r="I36" s="212"/>
      <c r="J36" s="175"/>
      <c r="K36" s="90"/>
      <c r="L36" s="146"/>
      <c r="M36" s="148" t="e">
        <f>IF(COUNTA(F36:I36)&gt;1,"",MATCH("X",F36:I36))</f>
        <v>#N/A</v>
      </c>
      <c r="N36" s="146"/>
      <c r="O36" s="146" t="s">
        <v>26</v>
      </c>
      <c r="P36" s="146">
        <v>9</v>
      </c>
      <c r="Q36" s="146" t="s">
        <v>27</v>
      </c>
      <c r="R36" s="146">
        <f>R37-P36</f>
        <v>18</v>
      </c>
      <c r="S36" s="146"/>
      <c r="T36" s="132"/>
      <c r="U36" s="132"/>
      <c r="V36" s="132"/>
      <c r="W36" s="132"/>
      <c r="X36" s="132"/>
      <c r="Y36" s="132">
        <f t="shared" si="0"/>
        <v>1.5</v>
      </c>
      <c r="Z36" s="166"/>
    </row>
    <row r="37" spans="1:53" ht="30" customHeight="1">
      <c r="A37" s="116"/>
      <c r="B37" s="278"/>
      <c r="C37" s="317"/>
      <c r="D37" s="318"/>
      <c r="E37" s="319"/>
      <c r="F37" s="288"/>
      <c r="G37" s="288"/>
      <c r="H37" s="288"/>
      <c r="I37" s="288"/>
      <c r="J37" s="175"/>
      <c r="K37" s="90"/>
      <c r="L37" s="146"/>
      <c r="M37" s="148"/>
      <c r="N37" s="146"/>
      <c r="O37" s="146" t="s">
        <v>28</v>
      </c>
      <c r="P37" s="146">
        <v>9</v>
      </c>
      <c r="Q37" s="146" t="s">
        <v>29</v>
      </c>
      <c r="R37" s="146">
        <f>R38-P37</f>
        <v>27</v>
      </c>
      <c r="S37" s="146"/>
      <c r="T37" s="132"/>
      <c r="U37" s="132"/>
      <c r="V37" s="132"/>
      <c r="W37" s="132"/>
      <c r="X37" s="132"/>
      <c r="Y37" s="132">
        <f t="shared" si="0"/>
        <v>2</v>
      </c>
      <c r="Z37" s="166"/>
    </row>
    <row r="38" spans="1:53" ht="30" customHeight="1">
      <c r="A38" s="116"/>
      <c r="B38" s="278"/>
      <c r="C38" s="317"/>
      <c r="D38" s="318"/>
      <c r="E38" s="319"/>
      <c r="F38" s="288"/>
      <c r="G38" s="288"/>
      <c r="H38" s="288"/>
      <c r="I38" s="288"/>
      <c r="J38" s="175"/>
      <c r="K38" s="90"/>
      <c r="L38" s="146"/>
      <c r="M38" s="148"/>
      <c r="N38" s="146"/>
      <c r="O38" s="146" t="s">
        <v>30</v>
      </c>
      <c r="P38" s="146">
        <v>9</v>
      </c>
      <c r="Q38" s="146" t="s">
        <v>31</v>
      </c>
      <c r="R38" s="146">
        <f>P39-P38</f>
        <v>36</v>
      </c>
      <c r="S38" s="146"/>
      <c r="T38" s="132"/>
      <c r="U38" s="132"/>
      <c r="V38" s="132"/>
      <c r="W38" s="132"/>
      <c r="X38" s="132"/>
      <c r="Y38" s="132">
        <f t="shared" si="0"/>
        <v>2.5</v>
      </c>
      <c r="Z38" s="166"/>
    </row>
    <row r="39" spans="1:53" ht="164.25" customHeight="1">
      <c r="A39" s="116"/>
      <c r="B39" s="278"/>
      <c r="C39" s="317"/>
      <c r="D39" s="318"/>
      <c r="E39" s="319"/>
      <c r="F39" s="288"/>
      <c r="G39" s="288"/>
      <c r="H39" s="288"/>
      <c r="I39" s="288"/>
      <c r="J39" s="175"/>
      <c r="K39" s="90"/>
      <c r="L39" s="146"/>
      <c r="M39" s="148"/>
      <c r="N39" s="146"/>
      <c r="O39" s="146" t="s">
        <v>32</v>
      </c>
      <c r="P39" s="146">
        <v>45</v>
      </c>
      <c r="Q39" s="146"/>
      <c r="R39" s="146">
        <f>P39</f>
        <v>45</v>
      </c>
      <c r="S39" s="146"/>
      <c r="T39" s="132"/>
      <c r="U39" s="132"/>
      <c r="V39" s="132"/>
      <c r="W39" s="132"/>
      <c r="X39" s="132"/>
      <c r="Y39" s="132">
        <f t="shared" si="0"/>
        <v>3</v>
      </c>
      <c r="Z39" s="166"/>
    </row>
    <row r="40" spans="1:53" ht="26.25" customHeight="1">
      <c r="A40" s="116"/>
      <c r="B40" s="278"/>
      <c r="C40" s="317"/>
      <c r="D40" s="318"/>
      <c r="E40" s="319"/>
      <c r="F40" s="310" t="s">
        <v>66</v>
      </c>
      <c r="G40" s="310"/>
      <c r="H40" s="310"/>
      <c r="I40" s="310"/>
      <c r="J40" s="175"/>
      <c r="K40" s="90"/>
      <c r="L40" s="146"/>
      <c r="M40" s="148"/>
      <c r="N40" s="146"/>
      <c r="O40" s="146"/>
      <c r="P40" s="146"/>
      <c r="Q40" s="146"/>
      <c r="R40" s="146"/>
      <c r="S40" s="146"/>
      <c r="T40" s="132"/>
      <c r="U40" s="132"/>
      <c r="V40" s="132"/>
      <c r="W40" s="132"/>
      <c r="X40" s="132"/>
      <c r="Y40" s="132"/>
      <c r="Z40" s="166"/>
    </row>
    <row r="41" spans="1:53" ht="33" customHeight="1">
      <c r="A41" s="116"/>
      <c r="B41" s="278"/>
      <c r="C41" s="320"/>
      <c r="D41" s="321"/>
      <c r="E41" s="322"/>
      <c r="F41" s="458"/>
      <c r="G41" s="459"/>
      <c r="H41" s="257" t="s">
        <v>219</v>
      </c>
      <c r="I41" s="259"/>
      <c r="J41" s="175"/>
      <c r="K41" s="90"/>
      <c r="L41" s="146"/>
      <c r="M41" s="148"/>
      <c r="N41" s="146"/>
      <c r="O41" s="146"/>
      <c r="P41" s="146"/>
      <c r="Q41" s="146"/>
      <c r="R41" s="146"/>
      <c r="S41" s="146"/>
      <c r="T41" s="132"/>
      <c r="U41" s="132"/>
      <c r="V41" s="132"/>
      <c r="W41" s="132"/>
      <c r="X41" s="132"/>
      <c r="Y41" s="132"/>
      <c r="Z41" s="166"/>
    </row>
    <row r="42" spans="1:53" s="98" customFormat="1" ht="28.5" customHeight="1">
      <c r="A42" s="113"/>
      <c r="F42" s="331" t="s">
        <v>90</v>
      </c>
      <c r="G42" s="331"/>
      <c r="H42" s="331"/>
      <c r="I42" s="331"/>
      <c r="J42" s="182"/>
      <c r="K42" s="215"/>
      <c r="L42" s="169"/>
      <c r="M42" s="169"/>
      <c r="N42" s="169"/>
      <c r="O42" s="169"/>
      <c r="P42" s="169" t="s">
        <v>29</v>
      </c>
      <c r="Q42" s="169"/>
      <c r="R42" s="169"/>
      <c r="S42" s="169"/>
      <c r="T42" s="135"/>
      <c r="U42" s="135"/>
      <c r="V42" s="135"/>
      <c r="W42" s="135"/>
      <c r="X42" s="135"/>
      <c r="Y42" s="135"/>
      <c r="Z42" s="183"/>
      <c r="AA42" s="183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</row>
    <row r="43" spans="1:53" s="98" customFormat="1" ht="30" customHeight="1">
      <c r="A43" s="117"/>
      <c r="B43" s="330" t="s">
        <v>104</v>
      </c>
      <c r="C43" s="330"/>
      <c r="D43" s="330"/>
      <c r="E43" s="330"/>
      <c r="F43" s="330"/>
      <c r="G43" s="330"/>
      <c r="H43" s="330"/>
      <c r="I43" s="330"/>
      <c r="J43" s="182"/>
      <c r="K43" s="215"/>
      <c r="L43" s="169"/>
      <c r="M43" s="169"/>
      <c r="N43" s="169"/>
      <c r="O43" s="169"/>
      <c r="P43" s="169" t="s">
        <v>31</v>
      </c>
      <c r="Q43" s="169"/>
      <c r="R43" s="169"/>
      <c r="S43" s="169"/>
      <c r="T43" s="135"/>
      <c r="U43" s="135"/>
      <c r="V43" s="135"/>
      <c r="W43" s="135"/>
      <c r="X43" s="135"/>
      <c r="Y43" s="135"/>
      <c r="Z43" s="183"/>
      <c r="AA43" s="183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</row>
    <row r="44" spans="1:53" s="99" customFormat="1" ht="30" customHeight="1">
      <c r="A44" s="209"/>
      <c r="B44" s="214" t="s">
        <v>105</v>
      </c>
      <c r="C44" s="214"/>
      <c r="D44" s="323" t="s">
        <v>103</v>
      </c>
      <c r="E44" s="324"/>
      <c r="F44" s="325" t="s">
        <v>99</v>
      </c>
      <c r="G44" s="326"/>
      <c r="H44" s="326"/>
      <c r="I44" s="327"/>
      <c r="J44" s="185"/>
      <c r="K44" s="219"/>
      <c r="L44" s="114"/>
      <c r="M44" s="114"/>
      <c r="N44" s="114"/>
      <c r="O44" s="114"/>
      <c r="P44" s="114"/>
      <c r="Q44" s="114"/>
      <c r="R44" s="114"/>
      <c r="S44" s="114"/>
      <c r="T44" s="136"/>
      <c r="U44" s="136"/>
      <c r="V44" s="136"/>
      <c r="W44" s="136"/>
      <c r="X44" s="136"/>
      <c r="Y44" s="136"/>
      <c r="Z44" s="186"/>
      <c r="AA44" s="186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</row>
    <row r="45" spans="1:53" s="98" customFormat="1" ht="28.5" customHeight="1">
      <c r="A45" s="117"/>
      <c r="B45" s="254"/>
      <c r="C45" s="255"/>
      <c r="D45" s="255" t="s">
        <v>218</v>
      </c>
      <c r="E45" s="254"/>
      <c r="F45" s="254"/>
      <c r="G45" s="254"/>
      <c r="H45" s="254"/>
      <c r="I45" s="254"/>
      <c r="J45" s="182"/>
      <c r="K45" s="215"/>
      <c r="L45" s="169"/>
      <c r="M45" s="169"/>
      <c r="N45" s="169"/>
      <c r="O45" s="169"/>
      <c r="P45" s="169"/>
      <c r="Q45" s="169"/>
      <c r="R45" s="169"/>
      <c r="S45" s="169"/>
      <c r="T45" s="135"/>
      <c r="U45" s="135"/>
      <c r="V45" s="135"/>
      <c r="W45" s="135"/>
      <c r="X45" s="135"/>
      <c r="Y45" s="135"/>
      <c r="Z45" s="183"/>
      <c r="AA45" s="183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</row>
    <row r="46" spans="1:53" s="98" customFormat="1" ht="28.5" customHeight="1">
      <c r="A46" s="117"/>
      <c r="B46" s="254"/>
      <c r="C46" s="255"/>
      <c r="D46" s="255" t="s">
        <v>218</v>
      </c>
      <c r="E46" s="254"/>
      <c r="F46" s="254"/>
      <c r="G46" s="254"/>
      <c r="H46" s="254"/>
      <c r="I46" s="254"/>
      <c r="J46" s="182"/>
      <c r="K46" s="215"/>
      <c r="L46" s="169"/>
      <c r="M46" s="169"/>
      <c r="N46" s="169"/>
      <c r="O46" s="169"/>
      <c r="P46" s="169"/>
      <c r="Q46" s="169"/>
      <c r="R46" s="169"/>
      <c r="S46" s="169"/>
      <c r="T46" s="135"/>
      <c r="U46" s="135"/>
      <c r="V46" s="135"/>
      <c r="W46" s="135"/>
      <c r="X46" s="135"/>
      <c r="Y46" s="135"/>
      <c r="Z46" s="183"/>
      <c r="AA46" s="183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</row>
    <row r="47" spans="1:53" s="98" customFormat="1" ht="28.5" customHeight="1">
      <c r="A47" s="117"/>
      <c r="B47" s="254"/>
      <c r="C47" s="460"/>
      <c r="D47" s="255" t="s">
        <v>218</v>
      </c>
      <c r="E47" s="254"/>
      <c r="F47" s="254"/>
      <c r="G47" s="254"/>
      <c r="H47" s="254"/>
      <c r="I47" s="254"/>
      <c r="J47" s="182"/>
      <c r="K47" s="215"/>
      <c r="L47" s="169"/>
      <c r="M47" s="169"/>
      <c r="N47" s="169"/>
      <c r="O47" s="169"/>
      <c r="P47" s="169"/>
      <c r="Q47" s="169"/>
      <c r="R47" s="169"/>
      <c r="S47" s="169"/>
      <c r="T47" s="135"/>
      <c r="U47" s="135"/>
      <c r="V47" s="135"/>
      <c r="W47" s="135"/>
      <c r="X47" s="135"/>
      <c r="Y47" s="135"/>
      <c r="Z47" s="183"/>
      <c r="AA47" s="183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</row>
    <row r="48" spans="1:53" s="98" customFormat="1" ht="28.5" customHeight="1">
      <c r="A48" s="117"/>
      <c r="B48" s="254"/>
      <c r="C48" s="460"/>
      <c r="D48" s="460"/>
      <c r="E48" s="254"/>
      <c r="F48" s="254"/>
      <c r="G48" s="254"/>
      <c r="H48" s="254"/>
      <c r="I48" s="254"/>
      <c r="J48" s="182"/>
      <c r="K48" s="215"/>
      <c r="L48" s="169"/>
      <c r="M48" s="169"/>
      <c r="N48" s="169"/>
      <c r="O48" s="169"/>
      <c r="P48" s="169"/>
      <c r="Q48" s="169"/>
      <c r="R48" s="169"/>
      <c r="S48" s="169"/>
      <c r="T48" s="135"/>
      <c r="U48" s="135"/>
      <c r="V48" s="135"/>
      <c r="W48" s="135"/>
      <c r="X48" s="135"/>
      <c r="Y48" s="135"/>
      <c r="Z48" s="183"/>
      <c r="AA48" s="183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</row>
    <row r="49" spans="1:53" s="98" customFormat="1" ht="28.5" customHeight="1">
      <c r="A49" s="117"/>
      <c r="B49" s="254"/>
      <c r="C49" s="460"/>
      <c r="D49" s="460"/>
      <c r="E49" s="254"/>
      <c r="F49" s="254"/>
      <c r="G49" s="254"/>
      <c r="H49" s="254"/>
      <c r="I49" s="254"/>
      <c r="J49" s="182"/>
      <c r="K49" s="215"/>
      <c r="L49" s="169"/>
      <c r="M49" s="169"/>
      <c r="N49" s="169"/>
      <c r="O49" s="169"/>
      <c r="P49" s="169"/>
      <c r="Q49" s="169"/>
      <c r="R49" s="169"/>
      <c r="S49" s="169"/>
      <c r="T49" s="135"/>
      <c r="U49" s="135"/>
      <c r="V49" s="135"/>
      <c r="W49" s="135"/>
      <c r="X49" s="135"/>
      <c r="Y49" s="135"/>
      <c r="Z49" s="183"/>
      <c r="AA49" s="183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</row>
    <row r="50" spans="1:53" ht="15.75" customHeight="1">
      <c r="A50" s="111"/>
      <c r="B50" s="72"/>
      <c r="D50" s="72"/>
      <c r="E50" s="80"/>
      <c r="F50" s="72"/>
      <c r="G50" s="72"/>
      <c r="H50" s="72"/>
      <c r="I50" s="72"/>
      <c r="J50" s="174"/>
      <c r="K50" s="90"/>
      <c r="L50" s="146"/>
      <c r="M50" s="146"/>
      <c r="N50" s="146"/>
      <c r="O50" s="146"/>
      <c r="P50" s="146"/>
      <c r="Q50" s="146"/>
      <c r="R50" s="146"/>
      <c r="S50" s="146"/>
      <c r="T50" s="132"/>
      <c r="U50" s="132"/>
      <c r="V50" s="132"/>
      <c r="W50" s="132"/>
      <c r="X50" s="132"/>
      <c r="Y50" s="132"/>
    </row>
    <row r="51" spans="1:53" ht="409.15" customHeight="1">
      <c r="A51" s="111"/>
      <c r="B51" s="65"/>
      <c r="C51" s="65"/>
      <c r="D51" s="65"/>
      <c r="E51" s="79"/>
      <c r="F51" s="65"/>
      <c r="G51" s="65"/>
      <c r="H51" s="65"/>
      <c r="I51" s="65"/>
      <c r="J51" s="174"/>
      <c r="K51" s="90"/>
      <c r="L51" s="146"/>
      <c r="M51" s="146"/>
      <c r="N51" s="146"/>
      <c r="O51" s="146"/>
      <c r="P51" s="146"/>
      <c r="Q51" s="146"/>
      <c r="R51" s="146"/>
      <c r="S51" s="146"/>
      <c r="T51" s="132"/>
      <c r="U51" s="132"/>
      <c r="V51" s="132"/>
      <c r="W51" s="132"/>
      <c r="X51" s="132"/>
      <c r="Y51" s="132"/>
    </row>
  </sheetData>
  <mergeCells count="39">
    <mergeCell ref="D44:E44"/>
    <mergeCell ref="F44:I44"/>
    <mergeCell ref="C29:I29"/>
    <mergeCell ref="C30:I30"/>
    <mergeCell ref="C31:I31"/>
    <mergeCell ref="C32:I32"/>
    <mergeCell ref="B43:I43"/>
    <mergeCell ref="F42:I42"/>
    <mergeCell ref="F41:G41"/>
    <mergeCell ref="B27:I27"/>
    <mergeCell ref="D23:E23"/>
    <mergeCell ref="D24:E24"/>
    <mergeCell ref="F40:I40"/>
    <mergeCell ref="B28:I28"/>
    <mergeCell ref="C35:E41"/>
    <mergeCell ref="D20:E20"/>
    <mergeCell ref="C22:I22"/>
    <mergeCell ref="F6:I6"/>
    <mergeCell ref="F7:I7"/>
    <mergeCell ref="F8:I8"/>
    <mergeCell ref="B10:E10"/>
    <mergeCell ref="E11:I11"/>
    <mergeCell ref="D8:E8"/>
    <mergeCell ref="C1:I1"/>
    <mergeCell ref="F3:I3"/>
    <mergeCell ref="F4:I4"/>
    <mergeCell ref="B34:B41"/>
    <mergeCell ref="F34:I34"/>
    <mergeCell ref="F5:I5"/>
    <mergeCell ref="D13:E13"/>
    <mergeCell ref="D14:E14"/>
    <mergeCell ref="D15:E15"/>
    <mergeCell ref="C12:I12"/>
    <mergeCell ref="D25:E25"/>
    <mergeCell ref="D6:E6"/>
    <mergeCell ref="F37:I39"/>
    <mergeCell ref="C17:I17"/>
    <mergeCell ref="D18:E18"/>
    <mergeCell ref="D19:E19"/>
  </mergeCells>
  <conditionalFormatting sqref="F13:I13">
    <cfRule type="duplicateValues" dxfId="50" priority="11"/>
  </conditionalFormatting>
  <conditionalFormatting sqref="F14:I14">
    <cfRule type="duplicateValues" dxfId="49" priority="10"/>
  </conditionalFormatting>
  <conditionalFormatting sqref="F15:I15">
    <cfRule type="duplicateValues" dxfId="48" priority="9"/>
  </conditionalFormatting>
  <conditionalFormatting sqref="F18:I18">
    <cfRule type="duplicateValues" dxfId="47" priority="7"/>
  </conditionalFormatting>
  <conditionalFormatting sqref="F19:I19">
    <cfRule type="duplicateValues" dxfId="46" priority="6"/>
  </conditionalFormatting>
  <conditionalFormatting sqref="F20:I20">
    <cfRule type="duplicateValues" dxfId="45" priority="5"/>
  </conditionalFormatting>
  <conditionalFormatting sqref="F23:I23">
    <cfRule type="duplicateValues" dxfId="44" priority="4"/>
  </conditionalFormatting>
  <conditionalFormatting sqref="F24:I24">
    <cfRule type="duplicateValues" dxfId="43" priority="3"/>
  </conditionalFormatting>
  <conditionalFormatting sqref="F25:I25">
    <cfRule type="duplicateValues" dxfId="42" priority="12"/>
  </conditionalFormatting>
  <dataValidations count="5">
    <dataValidation type="list" allowBlank="1" showErrorMessage="1" promptTitle="Statut de l'enseignant" sqref="B4">
      <formula1>"M,Mme"</formula1>
    </dataValidation>
    <dataValidation allowBlank="1" showInputMessage="1" sqref="C2"/>
    <dataValidation showInputMessage="1" sqref="C4 A2"/>
    <dataValidation type="list" allowBlank="1" showInputMessage="1" showErrorMessage="1" sqref="C6">
      <formula1>"Activités physiques pour tous,Activités aquatiques et de la natation"</formula1>
    </dataValidation>
    <dataValidation type="list" allowBlank="1" showInputMessage="1" showErrorMessage="1" sqref="C45:C47">
      <formula1>"Marion VINCENT LHOSTE,Frédéric GOUBY,Frédéric VITURAT, Séverine RIBERON,Laurent ROBIN"</formula1>
    </dataValidation>
  </dataValidations>
  <printOptions horizontalCentered="1"/>
  <pageMargins left="0.31496062992125984" right="0.31496062992125984" top="0.3543307086614173" bottom="0.3543307086614173" header="0.31496062992125984" footer="0.31496062992125984"/>
  <pageSetup paperSize="9" scale="46" orientation="portrait" r:id="rId1"/>
  <ignoredErrors>
    <ignoredError sqref="O25:P25 R35:R38 M14 Y33:Y39 M34:M39 Y5:Y25 M16:M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44"/>
  <sheetViews>
    <sheetView showGridLines="0" topLeftCell="A25" zoomScale="75" zoomScaleNormal="75" workbookViewId="0">
      <selection activeCell="C30" sqref="C30:E36"/>
    </sheetView>
  </sheetViews>
  <sheetFormatPr baseColWidth="10" defaultColWidth="9.125" defaultRowHeight="15.75"/>
  <cols>
    <col min="1" max="1" width="3.5" style="70" customWidth="1"/>
    <col min="2" max="2" width="11.125" style="70" customWidth="1"/>
    <col min="3" max="3" width="66" style="70" customWidth="1"/>
    <col min="4" max="4" width="43.25" style="70" customWidth="1"/>
    <col min="5" max="5" width="22.25" style="70" customWidth="1"/>
    <col min="6" max="9" width="13.5" style="70" customWidth="1"/>
    <col min="10" max="10" width="2.625" style="97" customWidth="1"/>
    <col min="11" max="11" width="195.75" style="97" customWidth="1"/>
    <col min="12" max="12" width="6.75" style="97" customWidth="1"/>
    <col min="13" max="13" width="8.75" style="97" customWidth="1"/>
    <col min="14" max="14" width="3.625" style="97" customWidth="1"/>
    <col min="15" max="19" width="9.125" style="97"/>
    <col min="20" max="27" width="9.125" style="84"/>
    <col min="28" max="33" width="9.125" style="97"/>
    <col min="34" max="16384" width="9.125" style="70"/>
  </cols>
  <sheetData>
    <row r="1" spans="1:33" s="64" customFormat="1" ht="47.1" customHeight="1">
      <c r="A1" s="140"/>
      <c r="B1" s="198" t="s">
        <v>150</v>
      </c>
      <c r="C1" s="273" t="s">
        <v>151</v>
      </c>
      <c r="D1" s="274"/>
      <c r="E1" s="274"/>
      <c r="F1" s="274"/>
      <c r="G1" s="274"/>
      <c r="H1" s="274"/>
      <c r="I1" s="275"/>
      <c r="J1" s="87"/>
      <c r="K1" s="88"/>
      <c r="L1" s="88"/>
      <c r="M1" s="88"/>
      <c r="N1" s="88"/>
      <c r="O1" s="88"/>
      <c r="P1" s="88"/>
      <c r="Q1" s="88"/>
      <c r="R1" s="88"/>
      <c r="S1" s="88"/>
      <c r="T1" s="81"/>
      <c r="U1" s="81"/>
      <c r="V1" s="81"/>
      <c r="W1" s="81"/>
      <c r="X1" s="81"/>
      <c r="Y1" s="81"/>
      <c r="Z1" s="82"/>
      <c r="AA1" s="82"/>
      <c r="AB1" s="199"/>
      <c r="AC1" s="199"/>
      <c r="AD1" s="199"/>
      <c r="AE1" s="199"/>
      <c r="AF1" s="199"/>
      <c r="AG1" s="199"/>
    </row>
    <row r="2" spans="1:33" ht="70.150000000000006" customHeight="1" thickBot="1">
      <c r="A2" s="141" t="str">
        <f>C4</f>
        <v>XXXX</v>
      </c>
      <c r="B2" s="66"/>
      <c r="C2" s="67" t="s">
        <v>78</v>
      </c>
      <c r="D2" s="152" t="s">
        <v>144</v>
      </c>
      <c r="E2" s="69"/>
      <c r="F2" s="69"/>
      <c r="G2" s="69"/>
      <c r="H2" s="69"/>
      <c r="I2" s="69"/>
      <c r="J2" s="89"/>
      <c r="K2" s="90"/>
      <c r="L2" s="90"/>
      <c r="M2" s="90"/>
      <c r="N2" s="90"/>
      <c r="O2" s="90"/>
      <c r="P2" s="90"/>
      <c r="Q2" s="90"/>
      <c r="R2" s="90"/>
      <c r="S2" s="90"/>
      <c r="T2" s="83"/>
      <c r="U2" s="83"/>
      <c r="V2" s="83"/>
      <c r="W2" s="83"/>
      <c r="X2" s="83"/>
      <c r="Y2" s="83"/>
    </row>
    <row r="3" spans="1:33" ht="18.75" customHeight="1" thickTop="1" thickBot="1">
      <c r="A3" s="65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276"/>
      <c r="J3" s="91"/>
      <c r="K3" s="90"/>
      <c r="L3" s="90"/>
      <c r="M3" s="90"/>
      <c r="N3" s="90"/>
      <c r="O3" s="90"/>
      <c r="P3" s="90"/>
      <c r="Q3" s="90"/>
      <c r="R3" s="90"/>
      <c r="S3" s="90"/>
      <c r="T3" s="83"/>
      <c r="U3" s="83"/>
      <c r="V3" s="83"/>
      <c r="W3" s="83"/>
      <c r="X3" s="83"/>
      <c r="Y3" s="83"/>
    </row>
    <row r="4" spans="1:33" s="71" customFormat="1" ht="30" customHeight="1" thickTop="1" thickBot="1">
      <c r="A4" s="142"/>
      <c r="B4" s="272" t="str">
        <f>'E1'!B4</f>
        <v>M</v>
      </c>
      <c r="C4" s="252" t="str">
        <f>'E1'!C4</f>
        <v>XXXX</v>
      </c>
      <c r="D4" s="252" t="str">
        <f>'E1'!D4</f>
        <v>AAA</v>
      </c>
      <c r="E4" s="248">
        <f>'E1'!E4</f>
        <v>0</v>
      </c>
      <c r="F4" s="333" t="str">
        <f>'E1'!F4:I4</f>
        <v>Lycée Valery LARBAUD</v>
      </c>
      <c r="G4" s="333"/>
      <c r="H4" s="333"/>
      <c r="I4" s="333"/>
      <c r="J4" s="91"/>
      <c r="K4" s="90"/>
      <c r="L4" s="90"/>
      <c r="M4" s="90"/>
      <c r="N4" s="90"/>
      <c r="O4" s="90"/>
      <c r="P4" s="90"/>
      <c r="Q4" s="90"/>
      <c r="R4" s="90"/>
      <c r="S4" s="90"/>
      <c r="T4" s="83"/>
      <c r="U4" s="83"/>
      <c r="V4" s="83"/>
      <c r="W4" s="83"/>
      <c r="X4" s="83"/>
      <c r="Y4" s="83"/>
      <c r="Z4" s="84"/>
      <c r="AA4" s="84"/>
      <c r="AB4" s="97"/>
      <c r="AC4" s="97"/>
      <c r="AD4" s="97"/>
      <c r="AE4" s="97"/>
      <c r="AF4" s="97"/>
      <c r="AG4" s="97"/>
    </row>
    <row r="5" spans="1:33" ht="19.5" customHeight="1" thickTop="1" thickBot="1">
      <c r="A5" s="65"/>
      <c r="B5" s="106"/>
      <c r="C5" s="105" t="s">
        <v>42</v>
      </c>
      <c r="D5" s="105" t="s">
        <v>43</v>
      </c>
      <c r="E5" s="105"/>
      <c r="F5" s="276" t="s">
        <v>63</v>
      </c>
      <c r="G5" s="276"/>
      <c r="H5" s="276"/>
      <c r="I5" s="276"/>
      <c r="J5" s="91"/>
      <c r="K5" s="90"/>
      <c r="L5" s="90"/>
      <c r="M5" s="90"/>
      <c r="N5" s="90"/>
      <c r="O5" s="90"/>
      <c r="P5" s="90"/>
      <c r="Q5" s="90"/>
      <c r="R5" s="90"/>
      <c r="S5" s="90"/>
      <c r="T5" s="83"/>
      <c r="U5" s="83"/>
      <c r="V5" s="83"/>
      <c r="W5" s="83"/>
      <c r="X5" s="83"/>
      <c r="Y5" s="83"/>
    </row>
    <row r="6" spans="1:33" s="71" customFormat="1" ht="30" customHeight="1" thickTop="1" thickBot="1">
      <c r="A6" s="142"/>
      <c r="B6" s="106"/>
      <c r="C6" s="130" t="s">
        <v>216</v>
      </c>
      <c r="D6" s="334" t="s">
        <v>177</v>
      </c>
      <c r="E6" s="335"/>
      <c r="F6" s="277">
        <v>3</v>
      </c>
      <c r="G6" s="277"/>
      <c r="H6" s="277"/>
      <c r="I6" s="277"/>
      <c r="J6" s="91"/>
      <c r="K6" s="90"/>
      <c r="L6" s="90"/>
      <c r="M6" s="90"/>
      <c r="N6" s="90"/>
      <c r="O6" s="90"/>
      <c r="P6" s="90"/>
      <c r="Q6" s="90"/>
      <c r="R6" s="90"/>
      <c r="S6" s="90"/>
      <c r="T6" s="83"/>
      <c r="U6" s="83"/>
      <c r="V6" s="83"/>
      <c r="W6" s="83"/>
      <c r="X6" s="83"/>
      <c r="Y6" s="83"/>
      <c r="Z6" s="84"/>
      <c r="AA6" s="84"/>
      <c r="AB6" s="97"/>
      <c r="AC6" s="97"/>
      <c r="AD6" s="97"/>
      <c r="AE6" s="97"/>
      <c r="AF6" s="97"/>
      <c r="AG6" s="97"/>
    </row>
    <row r="7" spans="1:33" ht="19.5" customHeight="1" thickTop="1" thickBot="1">
      <c r="A7" s="65"/>
      <c r="B7" s="106"/>
      <c r="C7" s="105"/>
      <c r="D7" s="105" t="s">
        <v>100</v>
      </c>
      <c r="E7" s="105"/>
      <c r="F7" s="295" t="s">
        <v>145</v>
      </c>
      <c r="G7" s="296"/>
      <c r="H7" s="296"/>
      <c r="I7" s="297"/>
      <c r="J7" s="91"/>
      <c r="K7" s="90"/>
      <c r="L7" s="90"/>
      <c r="M7" s="90"/>
      <c r="N7" s="90"/>
      <c r="O7" s="90"/>
      <c r="P7" s="90"/>
      <c r="Q7" s="90"/>
      <c r="R7" s="90"/>
      <c r="S7" s="90"/>
      <c r="T7" s="83"/>
      <c r="U7" s="83"/>
      <c r="V7" s="83"/>
      <c r="W7" s="83"/>
      <c r="X7" s="83"/>
      <c r="Y7" s="83"/>
    </row>
    <row r="8" spans="1:33" ht="30" customHeight="1" thickTop="1" thickBot="1">
      <c r="A8" s="65"/>
      <c r="B8" s="107"/>
      <c r="C8" s="163"/>
      <c r="D8" s="334" t="s">
        <v>101</v>
      </c>
      <c r="E8" s="335"/>
      <c r="F8" s="298"/>
      <c r="G8" s="299"/>
      <c r="H8" s="299"/>
      <c r="I8" s="300"/>
      <c r="J8" s="91"/>
      <c r="K8" s="90"/>
      <c r="L8" s="92"/>
      <c r="M8" s="90"/>
      <c r="N8" s="90"/>
      <c r="O8" s="90"/>
      <c r="P8" s="90"/>
      <c r="Q8" s="90"/>
      <c r="R8" s="90"/>
      <c r="S8" s="90"/>
      <c r="T8" s="83"/>
      <c r="U8" s="83"/>
      <c r="V8" s="83"/>
      <c r="W8" s="83"/>
      <c r="X8" s="83"/>
      <c r="Y8" s="83"/>
    </row>
    <row r="9" spans="1:33" ht="72" customHeight="1" thickTop="1">
      <c r="A9" s="65"/>
      <c r="B9" s="72"/>
      <c r="C9" s="72"/>
      <c r="D9" s="72"/>
      <c r="E9" s="139" t="s">
        <v>79</v>
      </c>
      <c r="F9" s="139">
        <v>8</v>
      </c>
      <c r="G9" s="139">
        <v>12</v>
      </c>
      <c r="H9" s="139">
        <v>16</v>
      </c>
      <c r="I9" s="139">
        <v>20</v>
      </c>
      <c r="J9" s="89"/>
      <c r="K9" s="90"/>
      <c r="L9" s="90"/>
      <c r="M9" s="90"/>
      <c r="N9" s="90"/>
      <c r="O9" s="90"/>
      <c r="P9" s="90"/>
      <c r="Q9" s="90"/>
      <c r="R9" s="90"/>
      <c r="S9" s="90"/>
      <c r="T9" s="83"/>
      <c r="U9" s="83"/>
      <c r="V9" s="83"/>
      <c r="W9" s="83"/>
      <c r="X9" s="83"/>
      <c r="Y9" s="83"/>
    </row>
    <row r="10" spans="1:33" s="74" customFormat="1" ht="35.1" customHeight="1">
      <c r="A10" s="65"/>
      <c r="B10" s="301" t="s">
        <v>53</v>
      </c>
      <c r="C10" s="302"/>
      <c r="D10" s="302"/>
      <c r="E10" s="303"/>
      <c r="F10" s="118" t="s">
        <v>83</v>
      </c>
      <c r="G10" s="118" t="s">
        <v>84</v>
      </c>
      <c r="H10" s="118" t="s">
        <v>85</v>
      </c>
      <c r="I10" s="119" t="s">
        <v>86</v>
      </c>
      <c r="J10" s="93"/>
      <c r="K10" s="94"/>
      <c r="L10" s="94"/>
      <c r="M10" s="94"/>
      <c r="N10" s="200"/>
      <c r="O10" s="94"/>
      <c r="P10" s="94"/>
      <c r="Q10" s="94"/>
      <c r="R10" s="94"/>
      <c r="S10" s="94"/>
      <c r="T10" s="201"/>
      <c r="U10" s="201"/>
      <c r="V10" s="201"/>
      <c r="W10" s="201"/>
      <c r="X10" s="201"/>
      <c r="Y10" s="83"/>
      <c r="Z10" s="85"/>
      <c r="AA10" s="85"/>
      <c r="AB10" s="202"/>
      <c r="AC10" s="202"/>
      <c r="AD10" s="202"/>
      <c r="AE10" s="202"/>
      <c r="AF10" s="202"/>
      <c r="AG10" s="202"/>
    </row>
    <row r="11" spans="1:33" ht="11.25" customHeight="1">
      <c r="A11" s="65"/>
      <c r="B11" s="65"/>
      <c r="C11" s="65"/>
      <c r="D11" s="65"/>
      <c r="E11" s="332" t="s">
        <v>15</v>
      </c>
      <c r="F11" s="332"/>
      <c r="G11" s="332"/>
      <c r="H11" s="332"/>
      <c r="I11" s="332"/>
      <c r="J11" s="89"/>
      <c r="K11" s="90"/>
      <c r="L11" s="90"/>
      <c r="M11" s="90"/>
      <c r="N11" s="90"/>
      <c r="O11" s="90"/>
      <c r="P11" s="90"/>
      <c r="Q11" s="90"/>
      <c r="R11" s="90"/>
      <c r="S11" s="90"/>
      <c r="T11" s="83"/>
      <c r="U11" s="83"/>
      <c r="V11" s="83"/>
      <c r="W11" s="83"/>
      <c r="X11" s="83"/>
      <c r="Y11" s="83"/>
    </row>
    <row r="12" spans="1:33" ht="42" customHeight="1">
      <c r="A12" s="65"/>
      <c r="B12" s="75" t="s">
        <v>122</v>
      </c>
      <c r="C12" s="282" t="s">
        <v>123</v>
      </c>
      <c r="D12" s="282"/>
      <c r="E12" s="282"/>
      <c r="F12" s="282"/>
      <c r="G12" s="282"/>
      <c r="H12" s="282"/>
      <c r="I12" s="283"/>
      <c r="J12" s="89"/>
      <c r="K12" s="90"/>
      <c r="L12" s="90"/>
      <c r="M12" s="94" t="s">
        <v>71</v>
      </c>
      <c r="N12" s="90"/>
      <c r="O12" s="90"/>
      <c r="P12" s="90"/>
      <c r="Q12" s="90"/>
      <c r="R12" s="90"/>
      <c r="S12" s="90"/>
      <c r="T12" s="83" t="s">
        <v>72</v>
      </c>
      <c r="U12" s="83" t="s">
        <v>73</v>
      </c>
      <c r="V12" s="83" t="s">
        <v>74</v>
      </c>
      <c r="W12" s="83" t="s">
        <v>75</v>
      </c>
      <c r="X12" s="83" t="s">
        <v>75</v>
      </c>
      <c r="Y12" s="83"/>
    </row>
    <row r="13" spans="1:33" ht="58.5" customHeight="1">
      <c r="A13" s="65"/>
      <c r="B13" s="121" t="s">
        <v>124</v>
      </c>
      <c r="C13" s="122" t="s">
        <v>125</v>
      </c>
      <c r="D13" s="280" t="s">
        <v>126</v>
      </c>
      <c r="E13" s="281"/>
      <c r="F13" s="123"/>
      <c r="G13" s="123"/>
      <c r="H13" s="123"/>
      <c r="I13" s="123"/>
      <c r="J13" s="89"/>
      <c r="K13" s="90"/>
      <c r="L13" s="90"/>
      <c r="M13" s="94" t="e">
        <f>IF(COUNTA(F13:I13)&gt;1,"",MATCH("x",E13:I13))</f>
        <v>#N/A</v>
      </c>
      <c r="N13" s="90"/>
      <c r="O13" s="90"/>
      <c r="P13" s="90"/>
      <c r="Q13" s="90"/>
      <c r="R13" s="90"/>
      <c r="S13" s="90"/>
      <c r="T13" s="83">
        <v>2</v>
      </c>
      <c r="U13" s="83">
        <v>3</v>
      </c>
      <c r="V13" s="83">
        <v>4</v>
      </c>
      <c r="W13" s="83">
        <v>5</v>
      </c>
      <c r="X13" s="83" t="s">
        <v>124</v>
      </c>
      <c r="Y13" s="83"/>
    </row>
    <row r="14" spans="1:33" ht="42" customHeight="1">
      <c r="A14" s="65"/>
      <c r="B14" s="121" t="s">
        <v>127</v>
      </c>
      <c r="C14" s="122" t="s">
        <v>128</v>
      </c>
      <c r="D14" s="280" t="s">
        <v>129</v>
      </c>
      <c r="E14" s="281"/>
      <c r="F14" s="123"/>
      <c r="G14" s="123"/>
      <c r="H14" s="123"/>
      <c r="I14" s="123"/>
      <c r="J14" s="89"/>
      <c r="K14" s="90"/>
      <c r="L14" s="95"/>
      <c r="M14" s="94" t="e">
        <f t="shared" ref="M14:M20" si="0">IF(COUNTA(F14:I14)&gt;1,"",MATCH("x",E14:I14))</f>
        <v>#N/A</v>
      </c>
      <c r="N14" s="90"/>
      <c r="O14" s="90"/>
      <c r="P14" s="90"/>
      <c r="Q14" s="90"/>
      <c r="R14" s="90"/>
      <c r="S14" s="90"/>
      <c r="T14" s="83">
        <v>2</v>
      </c>
      <c r="U14" s="83">
        <v>3</v>
      </c>
      <c r="V14" s="83">
        <v>4</v>
      </c>
      <c r="W14" s="83">
        <v>5</v>
      </c>
      <c r="X14" s="83" t="s">
        <v>127</v>
      </c>
      <c r="Y14" s="83"/>
    </row>
    <row r="15" spans="1:33" ht="42" customHeight="1">
      <c r="A15" s="65"/>
      <c r="B15" s="121" t="s">
        <v>130</v>
      </c>
      <c r="C15" s="122" t="s">
        <v>213</v>
      </c>
      <c r="D15" s="280" t="s">
        <v>131</v>
      </c>
      <c r="E15" s="281"/>
      <c r="F15" s="123"/>
      <c r="G15" s="123"/>
      <c r="H15" s="123"/>
      <c r="I15" s="123"/>
      <c r="J15" s="89"/>
      <c r="K15" s="90"/>
      <c r="L15" s="90"/>
      <c r="M15" s="94" t="e">
        <f t="shared" si="0"/>
        <v>#N/A</v>
      </c>
      <c r="N15" s="90"/>
      <c r="O15" s="90"/>
      <c r="P15" s="90"/>
      <c r="Q15" s="90"/>
      <c r="R15" s="90"/>
      <c r="S15" s="90"/>
      <c r="T15" s="83">
        <v>2</v>
      </c>
      <c r="U15" s="83">
        <v>3</v>
      </c>
      <c r="V15" s="83">
        <v>4</v>
      </c>
      <c r="W15" s="83">
        <v>5</v>
      </c>
      <c r="X15" s="83" t="s">
        <v>130</v>
      </c>
      <c r="Y15" s="83"/>
    </row>
    <row r="16" spans="1:33" ht="11.25" customHeight="1">
      <c r="A16" s="65"/>
      <c r="B16" s="73"/>
      <c r="C16" s="73"/>
      <c r="D16" s="73"/>
      <c r="E16" s="76" t="s">
        <v>19</v>
      </c>
      <c r="F16" s="76"/>
      <c r="G16" s="76"/>
      <c r="H16" s="76"/>
      <c r="I16" s="76"/>
      <c r="J16" s="89"/>
      <c r="K16" s="90"/>
      <c r="L16" s="90"/>
      <c r="M16" s="94"/>
      <c r="N16" s="90"/>
      <c r="O16" s="90"/>
      <c r="P16" s="90"/>
      <c r="Q16" s="90"/>
      <c r="R16" s="90"/>
      <c r="S16" s="90"/>
      <c r="T16" s="83"/>
      <c r="U16" s="83"/>
      <c r="V16" s="83"/>
      <c r="W16" s="83"/>
      <c r="X16" s="83"/>
      <c r="Y16" s="83"/>
    </row>
    <row r="17" spans="1:33" ht="42" customHeight="1">
      <c r="A17" s="65"/>
      <c r="B17" s="78" t="s">
        <v>132</v>
      </c>
      <c r="C17" s="293" t="s">
        <v>133</v>
      </c>
      <c r="D17" s="293"/>
      <c r="E17" s="293"/>
      <c r="F17" s="293"/>
      <c r="G17" s="293"/>
      <c r="H17" s="293"/>
      <c r="I17" s="294"/>
      <c r="J17" s="89"/>
      <c r="K17" s="90"/>
      <c r="L17" s="90"/>
      <c r="M17" s="94"/>
      <c r="N17" s="90"/>
      <c r="O17" s="90"/>
      <c r="P17" s="90"/>
      <c r="R17" s="90"/>
      <c r="S17" s="90"/>
      <c r="T17" s="83"/>
      <c r="U17" s="83"/>
      <c r="V17" s="83"/>
      <c r="W17" s="83"/>
      <c r="X17" s="83"/>
      <c r="Y17" s="83"/>
    </row>
    <row r="18" spans="1:33" ht="42" customHeight="1">
      <c r="A18" s="65"/>
      <c r="B18" s="126" t="s">
        <v>134</v>
      </c>
      <c r="C18" s="127" t="s">
        <v>135</v>
      </c>
      <c r="D18" s="284" t="s">
        <v>136</v>
      </c>
      <c r="E18" s="285"/>
      <c r="F18" s="123"/>
      <c r="G18" s="123"/>
      <c r="H18" s="123"/>
      <c r="I18" s="123"/>
      <c r="J18" s="89"/>
      <c r="K18" s="90"/>
      <c r="L18" s="90"/>
      <c r="M18" s="94" t="e">
        <f t="shared" si="0"/>
        <v>#N/A</v>
      </c>
      <c r="N18" s="90"/>
      <c r="O18" s="90"/>
      <c r="P18" s="90"/>
      <c r="Q18" s="90"/>
      <c r="R18" s="90"/>
      <c r="S18" s="90"/>
      <c r="T18" s="83">
        <v>2</v>
      </c>
      <c r="U18" s="83">
        <v>3</v>
      </c>
      <c r="V18" s="83">
        <v>4</v>
      </c>
      <c r="W18" s="83">
        <v>5</v>
      </c>
      <c r="X18" s="83" t="s">
        <v>134</v>
      </c>
      <c r="Y18" s="83"/>
    </row>
    <row r="19" spans="1:33" ht="42" customHeight="1">
      <c r="A19" s="65"/>
      <c r="B19" s="126" t="s">
        <v>137</v>
      </c>
      <c r="C19" s="127" t="s">
        <v>138</v>
      </c>
      <c r="D19" s="284" t="s">
        <v>139</v>
      </c>
      <c r="E19" s="285"/>
      <c r="F19" s="123"/>
      <c r="G19" s="123"/>
      <c r="H19" s="123"/>
      <c r="I19" s="123"/>
      <c r="J19" s="89"/>
      <c r="K19" s="90"/>
      <c r="L19" s="90"/>
      <c r="M19" s="94" t="e">
        <f t="shared" si="0"/>
        <v>#N/A</v>
      </c>
      <c r="N19" s="90"/>
      <c r="O19" s="90"/>
      <c r="P19" s="90"/>
      <c r="Q19" s="90"/>
      <c r="R19" s="90"/>
      <c r="S19" s="90"/>
      <c r="T19" s="83">
        <v>2</v>
      </c>
      <c r="U19" s="83">
        <v>3</v>
      </c>
      <c r="V19" s="83">
        <v>4</v>
      </c>
      <c r="W19" s="83">
        <v>5</v>
      </c>
      <c r="X19" s="84" t="s">
        <v>137</v>
      </c>
      <c r="Y19" s="83"/>
      <c r="Z19" s="86"/>
    </row>
    <row r="20" spans="1:33" ht="42" customHeight="1">
      <c r="A20" s="66"/>
      <c r="B20" s="225" t="s">
        <v>140</v>
      </c>
      <c r="C20" s="226" t="s">
        <v>141</v>
      </c>
      <c r="D20" s="336" t="s">
        <v>142</v>
      </c>
      <c r="E20" s="337"/>
      <c r="F20" s="227"/>
      <c r="G20" s="227"/>
      <c r="H20" s="227"/>
      <c r="I20" s="227"/>
      <c r="J20" s="154"/>
      <c r="K20" s="90"/>
      <c r="L20" s="90"/>
      <c r="M20" s="94" t="e">
        <f t="shared" si="0"/>
        <v>#N/A</v>
      </c>
      <c r="N20" s="90"/>
      <c r="O20" s="94"/>
      <c r="P20" s="96"/>
      <c r="Q20" s="90"/>
      <c r="R20" s="90"/>
      <c r="S20" s="90"/>
      <c r="T20" s="83">
        <v>2</v>
      </c>
      <c r="U20" s="83">
        <v>3</v>
      </c>
      <c r="V20" s="83">
        <v>4</v>
      </c>
      <c r="W20" s="83">
        <v>5</v>
      </c>
      <c r="X20" s="84" t="s">
        <v>140</v>
      </c>
      <c r="Y20" s="83"/>
      <c r="Z20" s="86"/>
    </row>
    <row r="21" spans="1:33" ht="30" customHeight="1">
      <c r="A21" s="145"/>
      <c r="B21" s="158"/>
      <c r="C21" s="159"/>
      <c r="D21" s="160"/>
      <c r="E21" s="160"/>
      <c r="F21" s="161"/>
      <c r="G21" s="161"/>
      <c r="H21" s="161"/>
      <c r="I21" s="161"/>
      <c r="J21" s="162"/>
      <c r="K21" s="153"/>
      <c r="L21" s="90"/>
      <c r="M21" s="94"/>
      <c r="N21" s="90" t="e">
        <f>SUM(M13:M20)</f>
        <v>#N/A</v>
      </c>
      <c r="O21" s="92">
        <v>6</v>
      </c>
      <c r="P21" s="96"/>
      <c r="Q21" s="90"/>
      <c r="R21" s="90"/>
      <c r="S21" s="90"/>
      <c r="T21" s="83"/>
      <c r="U21" s="83"/>
      <c r="V21" s="83"/>
      <c r="W21" s="83"/>
      <c r="X21" s="83"/>
      <c r="Y21" s="83"/>
      <c r="Z21" s="86"/>
    </row>
    <row r="22" spans="1:33" s="102" customFormat="1" ht="25.15" customHeight="1">
      <c r="A22" s="112"/>
      <c r="B22" s="307" t="s">
        <v>106</v>
      </c>
      <c r="C22" s="308"/>
      <c r="D22" s="308"/>
      <c r="E22" s="308"/>
      <c r="F22" s="308"/>
      <c r="G22" s="308"/>
      <c r="H22" s="308"/>
      <c r="I22" s="309"/>
      <c r="J22" s="178"/>
      <c r="K22" s="203"/>
      <c r="L22" s="203"/>
      <c r="M22" s="204"/>
      <c r="N22" s="203"/>
      <c r="O22" s="203"/>
      <c r="P22" s="203"/>
      <c r="Q22" s="203"/>
      <c r="R22" s="203"/>
      <c r="S22" s="203"/>
      <c r="T22" s="205"/>
      <c r="U22" s="205"/>
      <c r="V22" s="205"/>
      <c r="W22" s="205"/>
      <c r="X22" s="205"/>
      <c r="Y22" s="205"/>
      <c r="Z22" s="206"/>
      <c r="AA22" s="207"/>
      <c r="AB22" s="208"/>
      <c r="AC22" s="208"/>
      <c r="AD22" s="208"/>
      <c r="AE22" s="208"/>
      <c r="AF22" s="208"/>
      <c r="AG22" s="208"/>
    </row>
    <row r="23" spans="1:33" s="102" customFormat="1" ht="21" customHeight="1">
      <c r="A23" s="112"/>
      <c r="B23" s="311" t="s">
        <v>91</v>
      </c>
      <c r="C23" s="312"/>
      <c r="D23" s="312"/>
      <c r="E23" s="312"/>
      <c r="F23" s="312"/>
      <c r="G23" s="312"/>
      <c r="H23" s="312"/>
      <c r="I23" s="313"/>
      <c r="J23" s="178"/>
      <c r="K23" s="203"/>
      <c r="L23" s="203"/>
      <c r="M23" s="204"/>
      <c r="N23" s="203"/>
      <c r="O23" s="203"/>
      <c r="P23" s="203"/>
      <c r="Q23" s="203"/>
      <c r="R23" s="203"/>
      <c r="S23" s="203"/>
      <c r="T23" s="205"/>
      <c r="U23" s="205"/>
      <c r="V23" s="205"/>
      <c r="W23" s="205"/>
      <c r="X23" s="205"/>
      <c r="Y23" s="205"/>
      <c r="Z23" s="206"/>
      <c r="AA23" s="207"/>
      <c r="AB23" s="208"/>
      <c r="AC23" s="208"/>
      <c r="AD23" s="208"/>
      <c r="AE23" s="208"/>
      <c r="AF23" s="208"/>
      <c r="AG23" s="208"/>
    </row>
    <row r="24" spans="1:33" s="102" customFormat="1" ht="21" customHeight="1">
      <c r="A24" s="112"/>
      <c r="B24" s="223" t="s">
        <v>102</v>
      </c>
      <c r="C24" s="328" t="s">
        <v>98</v>
      </c>
      <c r="D24" s="328"/>
      <c r="E24" s="328"/>
      <c r="F24" s="328"/>
      <c r="G24" s="328"/>
      <c r="H24" s="328"/>
      <c r="I24" s="329"/>
      <c r="J24" s="178"/>
      <c r="K24" s="203"/>
      <c r="L24" s="203"/>
      <c r="M24" s="204"/>
      <c r="N24" s="203"/>
      <c r="O24" s="203"/>
      <c r="P24" s="203"/>
      <c r="Q24" s="203"/>
      <c r="R24" s="203"/>
      <c r="S24" s="203"/>
      <c r="T24" s="205"/>
      <c r="U24" s="205"/>
      <c r="V24" s="205"/>
      <c r="W24" s="205"/>
      <c r="X24" s="205"/>
      <c r="Y24" s="205"/>
      <c r="Z24" s="206"/>
      <c r="AA24" s="207"/>
      <c r="AB24" s="208"/>
      <c r="AC24" s="208"/>
      <c r="AD24" s="208"/>
      <c r="AE24" s="208"/>
      <c r="AF24" s="208"/>
      <c r="AG24" s="208"/>
    </row>
    <row r="25" spans="1:33" s="102" customFormat="1" ht="21" customHeight="1">
      <c r="A25" s="112"/>
      <c r="B25" s="223" t="s">
        <v>92</v>
      </c>
      <c r="C25" s="328" t="s">
        <v>95</v>
      </c>
      <c r="D25" s="328"/>
      <c r="E25" s="328"/>
      <c r="F25" s="328"/>
      <c r="G25" s="328"/>
      <c r="H25" s="328"/>
      <c r="I25" s="329"/>
      <c r="J25" s="178"/>
      <c r="K25" s="203"/>
      <c r="L25" s="203"/>
      <c r="M25" s="204"/>
      <c r="N25" s="203"/>
      <c r="O25" s="203"/>
      <c r="P25" s="203"/>
      <c r="Q25" s="203"/>
      <c r="R25" s="203"/>
      <c r="S25" s="203"/>
      <c r="T25" s="205"/>
      <c r="U25" s="205"/>
      <c r="V25" s="205"/>
      <c r="W25" s="205"/>
      <c r="X25" s="205"/>
      <c r="Y25" s="205"/>
      <c r="Z25" s="206"/>
      <c r="AA25" s="207"/>
      <c r="AB25" s="208"/>
      <c r="AC25" s="208"/>
      <c r="AD25" s="208"/>
      <c r="AE25" s="208"/>
      <c r="AF25" s="208"/>
      <c r="AG25" s="208"/>
    </row>
    <row r="26" spans="1:33" s="102" customFormat="1" ht="21" customHeight="1">
      <c r="A26" s="112"/>
      <c r="B26" s="223" t="s">
        <v>93</v>
      </c>
      <c r="C26" s="328" t="s">
        <v>96</v>
      </c>
      <c r="D26" s="328"/>
      <c r="E26" s="328"/>
      <c r="F26" s="328"/>
      <c r="G26" s="328"/>
      <c r="H26" s="328"/>
      <c r="I26" s="329"/>
      <c r="J26" s="178"/>
      <c r="K26" s="203"/>
      <c r="L26" s="203"/>
      <c r="M26" s="204"/>
      <c r="N26" s="203"/>
      <c r="O26" s="203"/>
      <c r="P26" s="203"/>
      <c r="Q26" s="203"/>
      <c r="R26" s="203"/>
      <c r="S26" s="203"/>
      <c r="T26" s="205"/>
      <c r="U26" s="205"/>
      <c r="V26" s="205"/>
      <c r="W26" s="205"/>
      <c r="X26" s="205"/>
      <c r="Y26" s="205"/>
      <c r="Z26" s="206"/>
      <c r="AA26" s="207"/>
      <c r="AB26" s="208"/>
      <c r="AC26" s="208"/>
      <c r="AD26" s="208"/>
      <c r="AE26" s="208"/>
      <c r="AF26" s="208"/>
      <c r="AG26" s="208"/>
    </row>
    <row r="27" spans="1:33" s="102" customFormat="1" ht="21" customHeight="1">
      <c r="A27" s="112"/>
      <c r="B27" s="223" t="s">
        <v>94</v>
      </c>
      <c r="C27" s="328" t="s">
        <v>97</v>
      </c>
      <c r="D27" s="328"/>
      <c r="E27" s="328"/>
      <c r="F27" s="328"/>
      <c r="G27" s="328"/>
      <c r="H27" s="328"/>
      <c r="I27" s="329"/>
      <c r="J27" s="178"/>
      <c r="K27" s="203"/>
      <c r="L27" s="203"/>
      <c r="M27" s="204"/>
      <c r="N27" s="203"/>
      <c r="O27" s="203"/>
      <c r="P27" s="203"/>
      <c r="Q27" s="203"/>
      <c r="R27" s="203"/>
      <c r="S27" s="203"/>
      <c r="T27" s="205"/>
      <c r="U27" s="205"/>
      <c r="V27" s="205"/>
      <c r="W27" s="205"/>
      <c r="X27" s="205"/>
      <c r="Y27" s="205"/>
      <c r="Z27" s="206"/>
      <c r="AA27" s="207"/>
      <c r="AB27" s="208"/>
      <c r="AC27" s="208"/>
      <c r="AD27" s="208"/>
      <c r="AE27" s="208"/>
      <c r="AF27" s="208"/>
      <c r="AG27" s="208"/>
    </row>
    <row r="28" spans="1:33" ht="40.15" customHeight="1">
      <c r="A28" s="72"/>
      <c r="B28" s="155"/>
      <c r="C28" s="155"/>
      <c r="D28" s="155"/>
      <c r="E28" s="156"/>
      <c r="F28" s="155"/>
      <c r="G28" s="155"/>
      <c r="H28" s="155"/>
      <c r="I28" s="155"/>
      <c r="J28" s="157"/>
      <c r="K28" s="90"/>
      <c r="L28" s="90"/>
      <c r="M28" s="94"/>
      <c r="N28" s="90"/>
      <c r="O28" s="90"/>
      <c r="P28" s="90"/>
      <c r="Q28" s="90"/>
      <c r="R28" s="90"/>
      <c r="S28" s="90"/>
      <c r="T28" s="83"/>
      <c r="U28" s="83"/>
      <c r="V28" s="83"/>
      <c r="W28" s="83"/>
      <c r="X28" s="83"/>
      <c r="Y28" s="83"/>
      <c r="Z28" s="86"/>
    </row>
    <row r="29" spans="1:33" ht="25.15" customHeight="1">
      <c r="A29" s="116"/>
      <c r="B29" s="278" t="s">
        <v>23</v>
      </c>
      <c r="C29" s="464" t="s">
        <v>76</v>
      </c>
      <c r="D29" s="465"/>
      <c r="E29" s="465"/>
      <c r="F29" s="279" t="s">
        <v>89</v>
      </c>
      <c r="G29" s="279"/>
      <c r="H29" s="279"/>
      <c r="I29" s="279"/>
      <c r="J29" s="175"/>
      <c r="K29" s="90"/>
      <c r="L29" s="90"/>
      <c r="M29" s="94"/>
      <c r="N29" s="90"/>
      <c r="O29" s="90" t="s">
        <v>24</v>
      </c>
      <c r="P29" s="90">
        <v>0</v>
      </c>
      <c r="Q29" s="90"/>
      <c r="R29" s="90"/>
      <c r="S29" s="90"/>
      <c r="T29" s="83"/>
      <c r="U29" s="83"/>
      <c r="V29" s="83"/>
      <c r="W29" s="83"/>
      <c r="X29" s="83"/>
      <c r="Y29" s="83">
        <f t="shared" ref="Y29:Y34" si="1">Y28+0.5</f>
        <v>0.5</v>
      </c>
      <c r="Z29" s="86"/>
    </row>
    <row r="30" spans="1:33" ht="25.15" customHeight="1">
      <c r="A30" s="116"/>
      <c r="B30" s="278"/>
      <c r="C30" s="475"/>
      <c r="D30" s="315"/>
      <c r="E30" s="316"/>
      <c r="F30" s="210" t="s">
        <v>83</v>
      </c>
      <c r="G30" s="210" t="s">
        <v>84</v>
      </c>
      <c r="H30" s="210" t="s">
        <v>85</v>
      </c>
      <c r="I30" s="211" t="s">
        <v>86</v>
      </c>
      <c r="J30" s="175"/>
      <c r="K30" s="90"/>
      <c r="L30" s="90"/>
      <c r="M30" s="94"/>
      <c r="N30" s="90"/>
      <c r="O30" s="90" t="s">
        <v>25</v>
      </c>
      <c r="P30" s="90">
        <v>18</v>
      </c>
      <c r="Q30" s="90" t="s">
        <v>77</v>
      </c>
      <c r="R30" s="90">
        <f>R31-P30</f>
        <v>0</v>
      </c>
      <c r="S30" s="90"/>
      <c r="T30" s="83"/>
      <c r="U30" s="83"/>
      <c r="V30" s="83"/>
      <c r="W30" s="83"/>
      <c r="X30" s="83"/>
      <c r="Y30" s="83">
        <f t="shared" si="1"/>
        <v>1</v>
      </c>
      <c r="Z30" s="86"/>
    </row>
    <row r="31" spans="1:33" ht="25.15" customHeight="1">
      <c r="A31" s="116"/>
      <c r="B31" s="278"/>
      <c r="C31" s="317"/>
      <c r="D31" s="318"/>
      <c r="E31" s="319"/>
      <c r="F31" s="212"/>
      <c r="G31" s="213"/>
      <c r="H31" s="212"/>
      <c r="I31" s="212"/>
      <c r="J31" s="175"/>
      <c r="K31" s="90"/>
      <c r="L31" s="90"/>
      <c r="M31" s="94" t="e">
        <f>IF(COUNTA(F31:I31)&gt;1,"",MATCH("X",F31:I31))</f>
        <v>#N/A</v>
      </c>
      <c r="N31" s="90"/>
      <c r="O31" s="90" t="s">
        <v>26</v>
      </c>
      <c r="P31" s="90">
        <v>9</v>
      </c>
      <c r="Q31" s="90" t="s">
        <v>27</v>
      </c>
      <c r="R31" s="90">
        <f>R32-P31</f>
        <v>18</v>
      </c>
      <c r="S31" s="90"/>
      <c r="T31" s="83"/>
      <c r="U31" s="83"/>
      <c r="V31" s="83"/>
      <c r="W31" s="83"/>
      <c r="X31" s="83"/>
      <c r="Y31" s="83">
        <f t="shared" si="1"/>
        <v>1.5</v>
      </c>
      <c r="Z31" s="86"/>
    </row>
    <row r="32" spans="1:33" ht="30" customHeight="1">
      <c r="A32" s="116"/>
      <c r="B32" s="278"/>
      <c r="C32" s="317"/>
      <c r="D32" s="318"/>
      <c r="E32" s="319"/>
      <c r="F32" s="288"/>
      <c r="G32" s="288"/>
      <c r="H32" s="288"/>
      <c r="I32" s="288"/>
      <c r="J32" s="175"/>
      <c r="K32" s="90"/>
      <c r="L32" s="90"/>
      <c r="M32" s="94"/>
      <c r="N32" s="90"/>
      <c r="O32" s="90" t="s">
        <v>28</v>
      </c>
      <c r="P32" s="90">
        <v>9</v>
      </c>
      <c r="Q32" s="90" t="s">
        <v>29</v>
      </c>
      <c r="R32" s="90">
        <f>R33-P32</f>
        <v>27</v>
      </c>
      <c r="S32" s="90"/>
      <c r="T32" s="83"/>
      <c r="U32" s="83"/>
      <c r="V32" s="83"/>
      <c r="W32" s="83"/>
      <c r="X32" s="83"/>
      <c r="Y32" s="83">
        <f t="shared" si="1"/>
        <v>2</v>
      </c>
      <c r="Z32" s="86"/>
    </row>
    <row r="33" spans="1:33" ht="30" customHeight="1">
      <c r="A33" s="116"/>
      <c r="B33" s="278"/>
      <c r="C33" s="317"/>
      <c r="D33" s="318"/>
      <c r="E33" s="319"/>
      <c r="F33" s="288"/>
      <c r="G33" s="288"/>
      <c r="H33" s="288"/>
      <c r="I33" s="288"/>
      <c r="J33" s="175"/>
      <c r="K33" s="90"/>
      <c r="L33" s="90"/>
      <c r="M33" s="94"/>
      <c r="N33" s="90"/>
      <c r="O33" s="90" t="s">
        <v>30</v>
      </c>
      <c r="P33" s="90">
        <v>9</v>
      </c>
      <c r="Q33" s="90" t="s">
        <v>31</v>
      </c>
      <c r="R33" s="90">
        <f>P34-P33</f>
        <v>36</v>
      </c>
      <c r="S33" s="90"/>
      <c r="T33" s="83"/>
      <c r="U33" s="83"/>
      <c r="V33" s="83"/>
      <c r="W33" s="83"/>
      <c r="X33" s="83"/>
      <c r="Y33" s="83">
        <f t="shared" si="1"/>
        <v>2.5</v>
      </c>
      <c r="Z33" s="86"/>
    </row>
    <row r="34" spans="1:33" ht="164.25" customHeight="1">
      <c r="A34" s="116"/>
      <c r="B34" s="278"/>
      <c r="C34" s="317"/>
      <c r="D34" s="318"/>
      <c r="E34" s="319"/>
      <c r="F34" s="288"/>
      <c r="G34" s="288"/>
      <c r="H34" s="288"/>
      <c r="I34" s="288"/>
      <c r="J34" s="175"/>
      <c r="K34" s="90"/>
      <c r="L34" s="90"/>
      <c r="M34" s="94"/>
      <c r="N34" s="90"/>
      <c r="O34" s="90" t="s">
        <v>32</v>
      </c>
      <c r="P34" s="90">
        <v>45</v>
      </c>
      <c r="Q34" s="90"/>
      <c r="R34" s="90">
        <f>P34</f>
        <v>45</v>
      </c>
      <c r="S34" s="90"/>
      <c r="T34" s="83"/>
      <c r="U34" s="83"/>
      <c r="V34" s="83"/>
      <c r="W34" s="83"/>
      <c r="X34" s="83"/>
      <c r="Y34" s="83">
        <f t="shared" si="1"/>
        <v>3</v>
      </c>
      <c r="Z34" s="86"/>
    </row>
    <row r="35" spans="1:33" ht="26.25" customHeight="1">
      <c r="A35" s="116"/>
      <c r="B35" s="278"/>
      <c r="C35" s="317"/>
      <c r="D35" s="318"/>
      <c r="E35" s="319"/>
      <c r="F35" s="310" t="s">
        <v>66</v>
      </c>
      <c r="G35" s="310"/>
      <c r="H35" s="310"/>
      <c r="I35" s="310"/>
      <c r="J35" s="175"/>
      <c r="K35" s="90"/>
      <c r="L35" s="90"/>
      <c r="M35" s="94"/>
      <c r="N35" s="90"/>
      <c r="O35" s="90"/>
      <c r="P35" s="90"/>
      <c r="Q35" s="90"/>
      <c r="R35" s="90"/>
      <c r="S35" s="90"/>
      <c r="T35" s="83"/>
      <c r="U35" s="83"/>
      <c r="V35" s="83"/>
      <c r="W35" s="83"/>
      <c r="X35" s="83"/>
      <c r="Y35" s="83"/>
      <c r="Z35" s="86"/>
    </row>
    <row r="36" spans="1:33" ht="33" customHeight="1">
      <c r="A36" s="116"/>
      <c r="B36" s="278"/>
      <c r="C36" s="320"/>
      <c r="D36" s="321"/>
      <c r="E36" s="322"/>
      <c r="F36" s="461"/>
      <c r="G36" s="462"/>
      <c r="H36" s="463" t="s">
        <v>221</v>
      </c>
      <c r="I36" s="461"/>
      <c r="J36" s="175"/>
      <c r="K36" s="90"/>
      <c r="L36" s="90"/>
      <c r="M36" s="94"/>
      <c r="N36" s="90"/>
      <c r="O36" s="90"/>
      <c r="P36" s="90"/>
      <c r="Q36" s="90"/>
      <c r="R36" s="90"/>
      <c r="S36" s="90"/>
      <c r="T36" s="83"/>
      <c r="U36" s="83"/>
      <c r="V36" s="83"/>
      <c r="W36" s="83"/>
      <c r="X36" s="83"/>
      <c r="Y36" s="83"/>
      <c r="Z36" s="86"/>
    </row>
    <row r="37" spans="1:33" s="98" customFormat="1" ht="28.5" customHeight="1">
      <c r="A37" s="113"/>
      <c r="F37" s="331" t="s">
        <v>90</v>
      </c>
      <c r="G37" s="331"/>
      <c r="H37" s="331"/>
      <c r="I37" s="331"/>
      <c r="J37" s="182"/>
      <c r="K37" s="215"/>
      <c r="L37" s="215"/>
      <c r="M37" s="215"/>
      <c r="N37" s="215"/>
      <c r="O37" s="215"/>
      <c r="P37" s="215" t="s">
        <v>29</v>
      </c>
      <c r="Q37" s="215"/>
      <c r="R37" s="215"/>
      <c r="S37" s="215"/>
      <c r="T37" s="216"/>
      <c r="U37" s="216"/>
      <c r="V37" s="216"/>
      <c r="W37" s="216"/>
      <c r="X37" s="216"/>
      <c r="Y37" s="216"/>
      <c r="Z37" s="217"/>
      <c r="AA37" s="217"/>
      <c r="AB37" s="218"/>
      <c r="AC37" s="218"/>
      <c r="AD37" s="218"/>
      <c r="AE37" s="218"/>
      <c r="AF37" s="218"/>
      <c r="AG37" s="218"/>
    </row>
    <row r="38" spans="1:33" s="98" customFormat="1" ht="30" customHeight="1">
      <c r="A38" s="117"/>
      <c r="B38" s="330" t="s">
        <v>104</v>
      </c>
      <c r="C38" s="330"/>
      <c r="D38" s="330"/>
      <c r="E38" s="330"/>
      <c r="F38" s="330"/>
      <c r="G38" s="330"/>
      <c r="H38" s="330"/>
      <c r="I38" s="330"/>
      <c r="J38" s="182"/>
      <c r="K38" s="215"/>
      <c r="L38" s="215"/>
      <c r="M38" s="215"/>
      <c r="N38" s="215"/>
      <c r="O38" s="215"/>
      <c r="P38" s="215" t="s">
        <v>31</v>
      </c>
      <c r="Q38" s="215"/>
      <c r="R38" s="215"/>
      <c r="S38" s="215"/>
      <c r="T38" s="216"/>
      <c r="U38" s="216"/>
      <c r="V38" s="216"/>
      <c r="W38" s="216"/>
      <c r="X38" s="216"/>
      <c r="Y38" s="216"/>
      <c r="Z38" s="217"/>
      <c r="AA38" s="217"/>
      <c r="AB38" s="218"/>
      <c r="AC38" s="218"/>
      <c r="AD38" s="218"/>
      <c r="AE38" s="218"/>
      <c r="AF38" s="218"/>
      <c r="AG38" s="218"/>
    </row>
    <row r="39" spans="1:33" s="99" customFormat="1" ht="30" customHeight="1">
      <c r="A39" s="209"/>
      <c r="B39" s="214" t="s">
        <v>105</v>
      </c>
      <c r="C39" s="214"/>
      <c r="D39" s="323" t="s">
        <v>103</v>
      </c>
      <c r="E39" s="324"/>
      <c r="F39" s="325" t="s">
        <v>99</v>
      </c>
      <c r="G39" s="326"/>
      <c r="H39" s="326"/>
      <c r="I39" s="327"/>
      <c r="J39" s="185"/>
      <c r="K39" s="219"/>
      <c r="L39" s="219"/>
      <c r="M39" s="219"/>
      <c r="N39" s="219"/>
      <c r="O39" s="219"/>
      <c r="P39" s="219"/>
      <c r="Q39" s="219"/>
      <c r="R39" s="219"/>
      <c r="S39" s="219"/>
      <c r="T39" s="220"/>
      <c r="U39" s="220"/>
      <c r="V39" s="220"/>
      <c r="W39" s="220"/>
      <c r="X39" s="220"/>
      <c r="Y39" s="220"/>
      <c r="Z39" s="221"/>
      <c r="AA39" s="221"/>
      <c r="AB39" s="222"/>
      <c r="AC39" s="222"/>
      <c r="AD39" s="222"/>
      <c r="AE39" s="222"/>
      <c r="AF39" s="222"/>
      <c r="AG39" s="222"/>
    </row>
    <row r="40" spans="1:33" s="98" customFormat="1" ht="28.5" customHeight="1">
      <c r="A40" s="117"/>
      <c r="B40" s="254"/>
      <c r="C40" s="255"/>
      <c r="D40" s="255" t="s">
        <v>218</v>
      </c>
      <c r="E40" s="254"/>
      <c r="F40" s="254"/>
      <c r="G40" s="254"/>
      <c r="H40" s="254"/>
      <c r="I40" s="254"/>
      <c r="J40" s="182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16"/>
      <c r="V40" s="216"/>
      <c r="W40" s="216"/>
      <c r="X40" s="216"/>
      <c r="Y40" s="216"/>
      <c r="Z40" s="217"/>
      <c r="AA40" s="217"/>
      <c r="AB40" s="218"/>
      <c r="AC40" s="218"/>
      <c r="AD40" s="218"/>
      <c r="AE40" s="218"/>
      <c r="AF40" s="218"/>
      <c r="AG40" s="218"/>
    </row>
    <row r="41" spans="1:33" s="98" customFormat="1" ht="28.5" customHeight="1">
      <c r="A41" s="117"/>
      <c r="B41" s="254"/>
      <c r="C41" s="255"/>
      <c r="D41" s="255" t="s">
        <v>218</v>
      </c>
      <c r="E41" s="254"/>
      <c r="F41" s="254"/>
      <c r="G41" s="254"/>
      <c r="H41" s="254"/>
      <c r="I41" s="254"/>
      <c r="J41" s="182"/>
      <c r="K41" s="215"/>
      <c r="L41" s="215"/>
      <c r="M41" s="215"/>
      <c r="N41" s="215"/>
      <c r="O41" s="215"/>
      <c r="P41" s="215"/>
      <c r="Q41" s="215"/>
      <c r="R41" s="215"/>
      <c r="S41" s="215"/>
      <c r="T41" s="216"/>
      <c r="U41" s="216"/>
      <c r="V41" s="216"/>
      <c r="W41" s="216"/>
      <c r="X41" s="216"/>
      <c r="Y41" s="216"/>
      <c r="Z41" s="217"/>
      <c r="AA41" s="217"/>
      <c r="AB41" s="218"/>
      <c r="AC41" s="218"/>
      <c r="AD41" s="218"/>
      <c r="AE41" s="218"/>
      <c r="AF41" s="218"/>
      <c r="AG41" s="218"/>
    </row>
    <row r="42" spans="1:33" s="98" customFormat="1" ht="28.5" customHeight="1">
      <c r="A42" s="117"/>
      <c r="B42" s="254"/>
      <c r="C42" s="460"/>
      <c r="D42" s="255" t="s">
        <v>218</v>
      </c>
      <c r="E42" s="254"/>
      <c r="F42" s="254"/>
      <c r="G42" s="254"/>
      <c r="H42" s="254"/>
      <c r="I42" s="254"/>
      <c r="J42" s="182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216"/>
      <c r="V42" s="216"/>
      <c r="W42" s="216"/>
      <c r="X42" s="216"/>
      <c r="Y42" s="216"/>
      <c r="Z42" s="217"/>
      <c r="AA42" s="217"/>
      <c r="AB42" s="218"/>
      <c r="AC42" s="218"/>
      <c r="AD42" s="218"/>
      <c r="AE42" s="218"/>
      <c r="AF42" s="218"/>
      <c r="AG42" s="218"/>
    </row>
    <row r="43" spans="1:33" s="98" customFormat="1" ht="28.5" customHeight="1">
      <c r="A43" s="117"/>
      <c r="B43" s="254"/>
      <c r="C43" s="254"/>
      <c r="D43" s="254"/>
      <c r="E43" s="254"/>
      <c r="F43" s="254"/>
      <c r="G43" s="254"/>
      <c r="H43" s="254"/>
      <c r="I43" s="254"/>
      <c r="J43" s="182"/>
      <c r="K43" s="215"/>
      <c r="L43" s="215"/>
      <c r="M43" s="215"/>
      <c r="N43" s="215"/>
      <c r="O43" s="215"/>
      <c r="P43" s="215"/>
      <c r="Q43" s="215"/>
      <c r="R43" s="215"/>
      <c r="S43" s="215"/>
      <c r="T43" s="216"/>
      <c r="U43" s="216"/>
      <c r="V43" s="216"/>
      <c r="W43" s="216"/>
      <c r="X43" s="216"/>
      <c r="Y43" s="216"/>
      <c r="Z43" s="217"/>
      <c r="AA43" s="217"/>
      <c r="AB43" s="218"/>
      <c r="AC43" s="218"/>
      <c r="AD43" s="218"/>
      <c r="AE43" s="218"/>
      <c r="AF43" s="218"/>
      <c r="AG43" s="218"/>
    </row>
    <row r="44" spans="1:33" s="98" customFormat="1" ht="28.5" customHeight="1">
      <c r="A44" s="117"/>
      <c r="B44" s="254"/>
      <c r="C44" s="254"/>
      <c r="D44" s="254"/>
      <c r="E44" s="254"/>
      <c r="F44" s="254"/>
      <c r="G44" s="254"/>
      <c r="H44" s="254"/>
      <c r="I44" s="254"/>
      <c r="J44" s="182"/>
      <c r="K44" s="215"/>
      <c r="L44" s="215"/>
      <c r="M44" s="215"/>
      <c r="N44" s="215"/>
      <c r="O44" s="215"/>
      <c r="P44" s="215"/>
      <c r="Q44" s="215"/>
      <c r="R44" s="215"/>
      <c r="S44" s="215"/>
      <c r="T44" s="216"/>
      <c r="U44" s="216"/>
      <c r="V44" s="216"/>
      <c r="W44" s="216"/>
      <c r="X44" s="216"/>
      <c r="Y44" s="216"/>
      <c r="Z44" s="217"/>
      <c r="AA44" s="217"/>
      <c r="AB44" s="218"/>
      <c r="AC44" s="218"/>
      <c r="AD44" s="218"/>
      <c r="AE44" s="218"/>
      <c r="AF44" s="218"/>
      <c r="AG44" s="218"/>
    </row>
  </sheetData>
  <mergeCells count="34">
    <mergeCell ref="F37:I37"/>
    <mergeCell ref="B38:I38"/>
    <mergeCell ref="D39:E39"/>
    <mergeCell ref="F39:I39"/>
    <mergeCell ref="C12:I12"/>
    <mergeCell ref="D13:E13"/>
    <mergeCell ref="C17:I17"/>
    <mergeCell ref="D14:E14"/>
    <mergeCell ref="D19:E19"/>
    <mergeCell ref="D20:E20"/>
    <mergeCell ref="D15:E15"/>
    <mergeCell ref="D18:E18"/>
    <mergeCell ref="B22:I22"/>
    <mergeCell ref="B29:B36"/>
    <mergeCell ref="F29:I29"/>
    <mergeCell ref="F32:I34"/>
    <mergeCell ref="F35:I35"/>
    <mergeCell ref="B23:I23"/>
    <mergeCell ref="C24:I24"/>
    <mergeCell ref="C25:I25"/>
    <mergeCell ref="C26:I26"/>
    <mergeCell ref="C27:I27"/>
    <mergeCell ref="C30:E36"/>
    <mergeCell ref="C1:I1"/>
    <mergeCell ref="F7:I7"/>
    <mergeCell ref="F8:I8"/>
    <mergeCell ref="B10:E10"/>
    <mergeCell ref="E11:I11"/>
    <mergeCell ref="F3:I3"/>
    <mergeCell ref="F4:I4"/>
    <mergeCell ref="F5:I5"/>
    <mergeCell ref="D6:E6"/>
    <mergeCell ref="F6:I6"/>
    <mergeCell ref="D8:E8"/>
  </mergeCells>
  <conditionalFormatting sqref="F13:I13">
    <cfRule type="duplicateValues" dxfId="41" priority="7"/>
  </conditionalFormatting>
  <conditionalFormatting sqref="F14:I14">
    <cfRule type="duplicateValues" dxfId="40" priority="6"/>
  </conditionalFormatting>
  <conditionalFormatting sqref="F15:I15">
    <cfRule type="duplicateValues" dxfId="39" priority="5"/>
  </conditionalFormatting>
  <conditionalFormatting sqref="F18:I18">
    <cfRule type="duplicateValues" dxfId="38" priority="4"/>
  </conditionalFormatting>
  <conditionalFormatting sqref="F19:I19">
    <cfRule type="duplicateValues" dxfId="37" priority="3"/>
  </conditionalFormatting>
  <conditionalFormatting sqref="F20:I21">
    <cfRule type="duplicateValues" dxfId="36" priority="14"/>
  </conditionalFormatting>
  <dataValidations count="4">
    <dataValidation type="list" allowBlank="1" showInputMessage="1" showErrorMessage="1" sqref="C6">
      <formula1>"Activités physiques pour tous,Activités aquatiques et de la natation"</formula1>
    </dataValidation>
    <dataValidation showInputMessage="1" sqref="C4 A2"/>
    <dataValidation allowBlank="1" showInputMessage="1" sqref="C2"/>
    <dataValidation type="list" allowBlank="1" showInputMessage="1" showErrorMessage="1" sqref="C40:C42">
      <formula1>"Marion VINCENT LHOSTE,Frédéric GOUBY,Frédéric VITURAT, Séverine RIBERON,Laurent ROBIN"</formula1>
    </dataValidation>
  </dataValidations>
  <pageMargins left="0.31496062992125984" right="0.31496062992125984" top="0.3543307086614173" bottom="0.3543307086614173" header="0.31496062992125984" footer="0.31496062992125984"/>
  <pageSetup paperSize="9" scale="46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J42"/>
  <sheetViews>
    <sheetView showGridLines="0" topLeftCell="A22" zoomScale="71" zoomScaleNormal="50" workbookViewId="0">
      <selection activeCell="G34" sqref="G34"/>
    </sheetView>
  </sheetViews>
  <sheetFormatPr baseColWidth="10" defaultColWidth="9.125" defaultRowHeight="15.75"/>
  <cols>
    <col min="1" max="1" width="5.125" style="70" customWidth="1"/>
    <col min="2" max="2" width="12.75" style="70" customWidth="1"/>
    <col min="3" max="3" width="49.125" style="70" customWidth="1"/>
    <col min="4" max="4" width="43.25" style="70" customWidth="1"/>
    <col min="5" max="5" width="34.25" style="70" customWidth="1"/>
    <col min="6" max="8" width="20.625" style="70" customWidth="1"/>
    <col min="9" max="10" width="2.625" style="97" customWidth="1"/>
    <col min="11" max="11" width="105" style="97" customWidth="1"/>
    <col min="12" max="12" width="8.75" style="97" customWidth="1"/>
    <col min="13" max="13" width="2.5" style="97" customWidth="1"/>
    <col min="14" max="18" width="9.125" style="97"/>
    <col min="19" max="26" width="9.125" style="84"/>
    <col min="27" max="54" width="9.125" style="97"/>
    <col min="55" max="62" width="9.125" style="115"/>
    <col min="63" max="16384" width="9.125" style="70"/>
  </cols>
  <sheetData>
    <row r="1" spans="1:62" s="64" customFormat="1" ht="47.1" customHeight="1">
      <c r="A1" s="140"/>
      <c r="B1" s="224" t="s">
        <v>150</v>
      </c>
      <c r="C1" s="273" t="s">
        <v>206</v>
      </c>
      <c r="D1" s="274"/>
      <c r="E1" s="274"/>
      <c r="F1" s="274"/>
      <c r="G1" s="274"/>
      <c r="H1" s="275"/>
      <c r="I1" s="87"/>
      <c r="J1" s="88"/>
      <c r="K1" s="88"/>
      <c r="L1" s="88"/>
      <c r="M1" s="88"/>
      <c r="N1" s="88"/>
      <c r="O1" s="88"/>
      <c r="P1" s="88"/>
      <c r="Q1" s="88"/>
      <c r="R1" s="88"/>
      <c r="S1" s="81"/>
      <c r="T1" s="81"/>
      <c r="U1" s="81"/>
      <c r="V1" s="81"/>
      <c r="W1" s="81"/>
      <c r="X1" s="81"/>
      <c r="Y1" s="82"/>
      <c r="Z1" s="82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73"/>
      <c r="BD1" s="173"/>
      <c r="BE1" s="173"/>
      <c r="BF1" s="173"/>
      <c r="BG1" s="173"/>
      <c r="BH1" s="173"/>
      <c r="BI1" s="173"/>
      <c r="BJ1" s="173"/>
    </row>
    <row r="2" spans="1:62" ht="82.15" customHeight="1" thickBot="1">
      <c r="A2" s="141" t="str">
        <f>C4</f>
        <v>XXXX</v>
      </c>
      <c r="B2" s="143"/>
      <c r="C2" s="343" t="s">
        <v>214</v>
      </c>
      <c r="D2" s="344"/>
      <c r="E2" s="344"/>
      <c r="F2" s="344"/>
      <c r="G2" s="344"/>
      <c r="H2" s="345"/>
      <c r="I2" s="89"/>
      <c r="J2" s="90"/>
      <c r="K2" s="90"/>
      <c r="L2" s="90"/>
      <c r="M2" s="90"/>
      <c r="N2" s="90"/>
      <c r="O2" s="90"/>
      <c r="P2" s="90"/>
      <c r="Q2" s="90"/>
      <c r="R2" s="90"/>
      <c r="S2" s="83"/>
      <c r="T2" s="83"/>
      <c r="U2" s="83"/>
      <c r="V2" s="83"/>
      <c r="W2" s="83"/>
      <c r="X2" s="83"/>
    </row>
    <row r="3" spans="1:62" ht="18.75" customHeight="1" thickTop="1" thickBot="1">
      <c r="A3" s="65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91"/>
      <c r="J3" s="90"/>
      <c r="K3" s="90"/>
      <c r="L3" s="90"/>
      <c r="M3" s="90"/>
      <c r="N3" s="90"/>
      <c r="O3" s="90"/>
      <c r="P3" s="90"/>
      <c r="Q3" s="90"/>
      <c r="R3" s="90"/>
      <c r="S3" s="83"/>
      <c r="T3" s="83"/>
      <c r="U3" s="83"/>
      <c r="V3" s="83"/>
      <c r="W3" s="83"/>
      <c r="X3" s="83"/>
    </row>
    <row r="4" spans="1:62" s="71" customFormat="1" ht="30" customHeight="1" thickTop="1" thickBot="1">
      <c r="A4" s="142"/>
      <c r="B4" s="270" t="str">
        <f>'E1'!B4</f>
        <v>M</v>
      </c>
      <c r="C4" s="271" t="str">
        <f>'E1'!C4</f>
        <v>XXXX</v>
      </c>
      <c r="D4" s="253" t="str">
        <f>'E1'!D4</f>
        <v>AAA</v>
      </c>
      <c r="E4" s="247">
        <f>'E1'!E4</f>
        <v>0</v>
      </c>
      <c r="F4" s="340" t="str">
        <f>'E1'!F4:I4</f>
        <v>Lycée Valery LARBAUD</v>
      </c>
      <c r="G4" s="340"/>
      <c r="H4" s="340"/>
      <c r="I4" s="244"/>
      <c r="J4" s="90"/>
      <c r="K4" s="90"/>
      <c r="L4" s="90"/>
      <c r="M4" s="90"/>
      <c r="N4" s="90"/>
      <c r="O4" s="90"/>
      <c r="P4" s="90"/>
      <c r="Q4" s="90"/>
      <c r="R4" s="90"/>
      <c r="S4" s="83"/>
      <c r="T4" s="83"/>
      <c r="U4" s="83"/>
      <c r="V4" s="83"/>
      <c r="W4" s="83"/>
      <c r="X4" s="83"/>
      <c r="Y4" s="84"/>
      <c r="Z4" s="84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115"/>
      <c r="BD4" s="115"/>
      <c r="BE4" s="115"/>
      <c r="BF4" s="115"/>
      <c r="BG4" s="115"/>
      <c r="BH4" s="115"/>
      <c r="BI4" s="115"/>
      <c r="BJ4" s="115"/>
    </row>
    <row r="5" spans="1:62" ht="19.5" customHeight="1" thickTop="1" thickBot="1">
      <c r="A5" s="65"/>
      <c r="B5" s="106"/>
      <c r="C5" s="105" t="s">
        <v>146</v>
      </c>
      <c r="D5" s="105" t="s">
        <v>43</v>
      </c>
      <c r="E5" s="105"/>
      <c r="F5" s="276" t="s">
        <v>63</v>
      </c>
      <c r="G5" s="276"/>
      <c r="H5" s="276"/>
      <c r="I5" s="91"/>
      <c r="J5" s="146"/>
      <c r="K5" s="90"/>
      <c r="L5" s="90"/>
      <c r="M5" s="90"/>
      <c r="N5" s="90"/>
      <c r="O5" s="90"/>
      <c r="P5" s="90"/>
      <c r="Q5" s="90"/>
      <c r="R5" s="90"/>
      <c r="S5" s="83"/>
      <c r="T5" s="83"/>
      <c r="U5" s="83"/>
      <c r="V5" s="83"/>
      <c r="W5" s="83"/>
      <c r="X5" s="83"/>
    </row>
    <row r="6" spans="1:62" s="71" customFormat="1" ht="30" customHeight="1" thickTop="1" thickBot="1">
      <c r="A6" s="142"/>
      <c r="B6" s="106"/>
      <c r="C6" s="144" t="s">
        <v>120</v>
      </c>
      <c r="D6" s="341" t="s">
        <v>177</v>
      </c>
      <c r="E6" s="342"/>
      <c r="F6" s="340">
        <v>3</v>
      </c>
      <c r="G6" s="340"/>
      <c r="H6" s="340"/>
      <c r="I6" s="91"/>
      <c r="J6" s="146"/>
      <c r="K6" s="90"/>
      <c r="L6" s="90"/>
      <c r="M6" s="90"/>
      <c r="N6" s="90"/>
      <c r="O6" s="90"/>
      <c r="P6" s="90"/>
      <c r="Q6" s="90"/>
      <c r="R6" s="90"/>
      <c r="S6" s="83"/>
      <c r="T6" s="83"/>
      <c r="U6" s="83"/>
      <c r="V6" s="83"/>
      <c r="W6" s="83"/>
      <c r="X6" s="83"/>
      <c r="Y6" s="84"/>
      <c r="Z6" s="84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115"/>
      <c r="BD6" s="115"/>
      <c r="BE6" s="115"/>
      <c r="BF6" s="115"/>
      <c r="BG6" s="115"/>
      <c r="BH6" s="115"/>
      <c r="BI6" s="115"/>
      <c r="BJ6" s="115"/>
    </row>
    <row r="7" spans="1:62" ht="19.5" customHeight="1" thickTop="1" thickBot="1">
      <c r="A7" s="65"/>
      <c r="B7" s="106"/>
      <c r="C7" s="105" t="s">
        <v>147</v>
      </c>
      <c r="D7" s="105" t="s">
        <v>100</v>
      </c>
      <c r="E7" s="105"/>
      <c r="F7" s="295" t="s">
        <v>44</v>
      </c>
      <c r="G7" s="296"/>
      <c r="H7" s="296"/>
      <c r="I7" s="91"/>
      <c r="J7" s="146"/>
      <c r="K7" s="90"/>
      <c r="L7" s="90"/>
      <c r="M7" s="90"/>
      <c r="N7" s="90"/>
      <c r="O7" s="90"/>
      <c r="P7" s="90"/>
      <c r="Q7" s="90"/>
      <c r="R7" s="90"/>
      <c r="S7" s="83"/>
      <c r="T7" s="83"/>
      <c r="U7" s="83"/>
      <c r="V7" s="83"/>
      <c r="W7" s="83"/>
      <c r="X7" s="83"/>
    </row>
    <row r="8" spans="1:62" ht="30" customHeight="1" thickTop="1" thickBot="1">
      <c r="A8" s="65"/>
      <c r="B8" s="107"/>
      <c r="C8" s="144"/>
      <c r="D8" s="334" t="s">
        <v>101</v>
      </c>
      <c r="E8" s="335"/>
      <c r="F8" s="338"/>
      <c r="G8" s="339"/>
      <c r="H8" s="339"/>
      <c r="I8" s="91"/>
      <c r="J8" s="146"/>
      <c r="K8" s="92"/>
      <c r="L8" s="90"/>
      <c r="M8" s="90"/>
      <c r="N8" s="90"/>
      <c r="O8" s="90"/>
      <c r="P8" s="90"/>
      <c r="Q8" s="90"/>
      <c r="R8" s="90"/>
      <c r="S8" s="83"/>
      <c r="T8" s="83"/>
      <c r="U8" s="83"/>
      <c r="V8" s="83"/>
      <c r="W8" s="83"/>
      <c r="X8" s="83"/>
    </row>
    <row r="9" spans="1:62" ht="30" customHeight="1" thickTop="1" thickBot="1">
      <c r="A9" s="65"/>
      <c r="B9" s="150"/>
      <c r="C9" s="105"/>
      <c r="D9" s="150"/>
      <c r="E9" s="150"/>
      <c r="F9" s="150"/>
      <c r="G9" s="150"/>
      <c r="H9" s="150"/>
      <c r="I9" s="91"/>
      <c r="J9" s="146"/>
      <c r="K9" s="92"/>
      <c r="L9" s="90"/>
      <c r="M9" s="90"/>
      <c r="N9" s="90"/>
      <c r="O9" s="90"/>
      <c r="P9" s="90"/>
      <c r="Q9" s="90"/>
      <c r="R9" s="90"/>
      <c r="S9" s="83"/>
      <c r="T9" s="83"/>
      <c r="U9" s="83"/>
      <c r="V9" s="83"/>
      <c r="W9" s="83"/>
      <c r="X9" s="83"/>
    </row>
    <row r="10" spans="1:62" ht="22.5" customHeight="1" thickTop="1" thickBot="1">
      <c r="A10" s="65"/>
      <c r="B10" s="150"/>
      <c r="C10" s="105"/>
      <c r="E10" s="151"/>
      <c r="F10" s="151"/>
      <c r="G10" s="151"/>
      <c r="H10" s="151"/>
      <c r="I10" s="91"/>
      <c r="J10" s="146"/>
      <c r="K10" s="92"/>
      <c r="L10" s="90"/>
      <c r="M10" s="90"/>
      <c r="N10" s="90"/>
      <c r="O10" s="90"/>
      <c r="P10" s="90"/>
      <c r="Q10" s="90"/>
      <c r="R10" s="90"/>
      <c r="S10" s="83"/>
      <c r="T10" s="83"/>
      <c r="U10" s="83"/>
      <c r="V10" s="83"/>
      <c r="W10" s="83"/>
      <c r="X10" s="83"/>
    </row>
    <row r="11" spans="1:62" ht="28.5" customHeight="1" thickTop="1">
      <c r="A11" s="65"/>
      <c r="B11" s="72"/>
      <c r="C11" s="72"/>
      <c r="D11" s="72"/>
      <c r="E11" s="139" t="s">
        <v>79</v>
      </c>
      <c r="F11" s="139">
        <v>9</v>
      </c>
      <c r="G11" s="139">
        <v>14</v>
      </c>
      <c r="H11" s="139">
        <v>20</v>
      </c>
      <c r="I11" s="89"/>
      <c r="J11" s="146"/>
      <c r="K11" s="90"/>
      <c r="L11" s="90"/>
      <c r="M11" s="90"/>
      <c r="N11" s="90"/>
      <c r="O11" s="90"/>
      <c r="P11" s="90"/>
      <c r="Q11" s="90"/>
      <c r="R11" s="90"/>
      <c r="S11" s="83"/>
      <c r="T11" s="83"/>
      <c r="U11" s="83"/>
      <c r="V11" s="83"/>
      <c r="W11" s="83"/>
      <c r="X11" s="83"/>
    </row>
    <row r="12" spans="1:62" s="74" customFormat="1" ht="35.1" customHeight="1">
      <c r="A12" s="65"/>
      <c r="B12" s="301" t="s">
        <v>118</v>
      </c>
      <c r="C12" s="302"/>
      <c r="D12" s="302"/>
      <c r="E12" s="303"/>
      <c r="F12" s="118" t="s">
        <v>158</v>
      </c>
      <c r="G12" s="118" t="s">
        <v>159</v>
      </c>
      <c r="H12" s="118" t="s">
        <v>160</v>
      </c>
      <c r="I12" s="93"/>
      <c r="J12" s="148"/>
      <c r="K12" s="94"/>
      <c r="L12" s="94"/>
      <c r="M12" s="94" t="s">
        <v>71</v>
      </c>
      <c r="N12" s="90"/>
      <c r="O12" s="90"/>
      <c r="P12" s="90"/>
      <c r="Q12" s="90"/>
      <c r="R12" s="90"/>
      <c r="S12" s="90"/>
      <c r="T12" s="83" t="s">
        <v>72</v>
      </c>
      <c r="U12" s="83" t="s">
        <v>73</v>
      </c>
      <c r="V12" s="83" t="s">
        <v>74</v>
      </c>
      <c r="W12" s="83" t="s">
        <v>75</v>
      </c>
      <c r="X12" s="83" t="s">
        <v>75</v>
      </c>
      <c r="Y12" s="83"/>
      <c r="Z12" s="85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177"/>
      <c r="BD12" s="177"/>
      <c r="BE12" s="177"/>
      <c r="BF12" s="177"/>
      <c r="BG12" s="177"/>
      <c r="BH12" s="177"/>
      <c r="BI12" s="177"/>
      <c r="BJ12" s="177"/>
    </row>
    <row r="13" spans="1:62" ht="11.25" customHeight="1">
      <c r="A13" s="65"/>
      <c r="B13" s="65"/>
      <c r="C13" s="65"/>
      <c r="D13" s="65"/>
      <c r="E13" s="332" t="s">
        <v>15</v>
      </c>
      <c r="F13" s="332"/>
      <c r="G13" s="332"/>
      <c r="H13" s="332"/>
      <c r="I13" s="89"/>
      <c r="J13" s="146"/>
      <c r="K13" s="90"/>
      <c r="L13" s="90"/>
      <c r="M13" s="94"/>
      <c r="N13" s="90"/>
      <c r="O13" s="90"/>
      <c r="P13" s="90"/>
      <c r="Q13" s="90"/>
      <c r="R13" s="90"/>
      <c r="S13" s="90"/>
      <c r="Y13" s="83"/>
    </row>
    <row r="14" spans="1:62" ht="40.15" customHeight="1">
      <c r="A14" s="65"/>
      <c r="B14" s="75" t="s">
        <v>117</v>
      </c>
      <c r="C14" s="75" t="s">
        <v>152</v>
      </c>
      <c r="D14" s="346" t="s">
        <v>153</v>
      </c>
      <c r="E14" s="347"/>
      <c r="F14" s="138"/>
      <c r="G14" s="138"/>
      <c r="H14" s="138"/>
      <c r="I14" s="89"/>
      <c r="J14" s="146"/>
      <c r="K14" s="90"/>
      <c r="L14" s="94"/>
      <c r="M14" s="94"/>
      <c r="N14" s="90"/>
      <c r="O14" s="90"/>
      <c r="P14" s="90"/>
      <c r="Q14" s="90"/>
      <c r="R14" s="90"/>
      <c r="S14" s="90"/>
      <c r="Y14" s="83"/>
    </row>
    <row r="15" spans="1:62" ht="42" customHeight="1">
      <c r="A15" s="65"/>
      <c r="B15" s="228" t="s">
        <v>198</v>
      </c>
      <c r="C15" s="359" t="s">
        <v>119</v>
      </c>
      <c r="D15" s="280" t="s">
        <v>154</v>
      </c>
      <c r="E15" s="281"/>
      <c r="F15" s="123"/>
      <c r="G15" s="123"/>
      <c r="H15" s="123"/>
      <c r="I15" s="89"/>
      <c r="J15" s="146"/>
      <c r="K15" s="90"/>
      <c r="L15" s="94"/>
      <c r="M15" s="94" t="e">
        <f t="shared" ref="M15:M22" si="0">IF(COUNTA(F15:I15)&gt;1,"",MATCH("x",E15:I15))</f>
        <v>#N/A</v>
      </c>
      <c r="N15" s="90"/>
      <c r="O15" s="90"/>
      <c r="P15" s="90"/>
      <c r="Q15" s="90"/>
      <c r="R15" s="90"/>
      <c r="S15" s="90"/>
      <c r="T15" s="83">
        <v>2</v>
      </c>
      <c r="U15" s="83">
        <v>3</v>
      </c>
      <c r="V15" s="83">
        <v>4</v>
      </c>
      <c r="W15" s="83">
        <v>5</v>
      </c>
      <c r="X15" s="83" t="s">
        <v>198</v>
      </c>
      <c r="Y15" s="83"/>
    </row>
    <row r="16" spans="1:62" ht="42" customHeight="1">
      <c r="A16" s="65"/>
      <c r="B16" s="228" t="s">
        <v>199</v>
      </c>
      <c r="C16" s="360"/>
      <c r="D16" s="348"/>
      <c r="E16" s="349"/>
      <c r="F16" s="123"/>
      <c r="G16" s="123"/>
      <c r="H16" s="123"/>
      <c r="I16" s="89"/>
      <c r="J16" s="146"/>
      <c r="K16" s="95"/>
      <c r="L16" s="94"/>
      <c r="M16" s="94" t="e">
        <f t="shared" si="0"/>
        <v>#N/A</v>
      </c>
      <c r="N16" s="90"/>
      <c r="O16" s="90"/>
      <c r="P16" s="90"/>
      <c r="Q16" s="90"/>
      <c r="R16" s="90"/>
      <c r="S16" s="90"/>
      <c r="T16" s="83">
        <v>2</v>
      </c>
      <c r="U16" s="83">
        <v>3</v>
      </c>
      <c r="V16" s="83">
        <v>4</v>
      </c>
      <c r="W16" s="83">
        <v>5</v>
      </c>
      <c r="X16" s="83" t="s">
        <v>199</v>
      </c>
      <c r="Y16" s="83"/>
    </row>
    <row r="17" spans="1:27" ht="42" customHeight="1">
      <c r="A17" s="65"/>
      <c r="B17" s="228" t="s">
        <v>200</v>
      </c>
      <c r="C17" s="361"/>
      <c r="D17" s="280"/>
      <c r="E17" s="281"/>
      <c r="F17" s="123"/>
      <c r="G17" s="123"/>
      <c r="H17" s="123"/>
      <c r="I17" s="89"/>
      <c r="J17" s="146"/>
      <c r="K17" s="90"/>
      <c r="L17" s="94"/>
      <c r="M17" s="94" t="e">
        <f t="shared" si="0"/>
        <v>#N/A</v>
      </c>
      <c r="N17" s="90"/>
      <c r="O17" s="90"/>
      <c r="P17" s="90"/>
      <c r="R17" s="90"/>
      <c r="S17" s="90"/>
      <c r="T17" s="83">
        <v>2</v>
      </c>
      <c r="U17" s="83">
        <v>3</v>
      </c>
      <c r="V17" s="83">
        <v>4</v>
      </c>
      <c r="W17" s="83">
        <v>5</v>
      </c>
      <c r="X17" s="83" t="s">
        <v>200</v>
      </c>
      <c r="Y17" s="83"/>
    </row>
    <row r="18" spans="1:27" ht="11.25" customHeight="1">
      <c r="A18" s="65"/>
      <c r="B18" s="73"/>
      <c r="C18" s="73"/>
      <c r="D18" s="73"/>
      <c r="E18" s="76" t="s">
        <v>15</v>
      </c>
      <c r="F18" s="76"/>
      <c r="G18" s="76"/>
      <c r="H18" s="76"/>
      <c r="I18" s="89"/>
      <c r="J18" s="146"/>
      <c r="K18" s="90"/>
      <c r="L18" s="94"/>
      <c r="M18" s="94"/>
      <c r="N18" s="90"/>
      <c r="O18" s="90"/>
      <c r="P18" s="90"/>
      <c r="Q18" s="90"/>
      <c r="R18" s="90"/>
      <c r="S18" s="90"/>
      <c r="Y18" s="83"/>
    </row>
    <row r="19" spans="1:27" ht="40.15" customHeight="1">
      <c r="A19" s="65"/>
      <c r="B19" s="77"/>
      <c r="C19" s="231" t="s">
        <v>152</v>
      </c>
      <c r="D19" s="365" t="s">
        <v>153</v>
      </c>
      <c r="E19" s="365"/>
      <c r="F19" s="230"/>
      <c r="G19" s="230"/>
      <c r="H19" s="230"/>
      <c r="I19" s="89"/>
      <c r="J19" s="146"/>
      <c r="K19" s="90"/>
      <c r="L19" s="94"/>
      <c r="M19" s="94"/>
      <c r="N19" s="90"/>
      <c r="O19" s="90"/>
      <c r="P19" s="90"/>
      <c r="Q19" s="90"/>
      <c r="R19" s="90"/>
      <c r="S19" s="90"/>
      <c r="Y19" s="83"/>
    </row>
    <row r="20" spans="1:27" ht="42" customHeight="1">
      <c r="A20" s="65"/>
      <c r="B20" s="229" t="s">
        <v>201</v>
      </c>
      <c r="C20" s="362" t="s">
        <v>121</v>
      </c>
      <c r="D20" s="291" t="s">
        <v>156</v>
      </c>
      <c r="E20" s="292"/>
      <c r="F20" s="123"/>
      <c r="G20" s="123"/>
      <c r="H20" s="123"/>
      <c r="I20" s="89"/>
      <c r="J20" s="146"/>
      <c r="K20" s="90"/>
      <c r="L20" s="94"/>
      <c r="M20" s="94" t="e">
        <f t="shared" si="0"/>
        <v>#N/A</v>
      </c>
      <c r="N20" s="90"/>
      <c r="O20" s="94"/>
      <c r="P20" s="96"/>
      <c r="Q20" s="90"/>
      <c r="R20" s="90"/>
      <c r="S20" s="90"/>
      <c r="T20" s="83">
        <v>2</v>
      </c>
      <c r="U20" s="83">
        <v>3</v>
      </c>
      <c r="V20" s="83">
        <v>4</v>
      </c>
      <c r="W20" s="83">
        <v>5</v>
      </c>
      <c r="X20" s="83" t="s">
        <v>201</v>
      </c>
      <c r="Y20" s="83"/>
    </row>
    <row r="21" spans="1:27" ht="42" customHeight="1">
      <c r="A21" s="65"/>
      <c r="B21" s="229" t="s">
        <v>202</v>
      </c>
      <c r="C21" s="363"/>
      <c r="D21" s="291" t="s">
        <v>157</v>
      </c>
      <c r="E21" s="292"/>
      <c r="F21" s="123"/>
      <c r="G21" s="123"/>
      <c r="H21" s="123"/>
      <c r="I21" s="89"/>
      <c r="J21" s="146"/>
      <c r="K21" s="90"/>
      <c r="L21" s="94"/>
      <c r="M21" s="94" t="e">
        <f t="shared" si="0"/>
        <v>#N/A</v>
      </c>
      <c r="N21" s="90"/>
      <c r="O21" s="92"/>
      <c r="P21" s="96"/>
      <c r="Q21" s="90"/>
      <c r="R21" s="90"/>
      <c r="S21" s="90"/>
      <c r="T21" s="83">
        <v>2</v>
      </c>
      <c r="U21" s="83">
        <v>3</v>
      </c>
      <c r="V21" s="83">
        <v>4</v>
      </c>
      <c r="W21" s="83">
        <v>5</v>
      </c>
      <c r="X21" s="86" t="s">
        <v>202</v>
      </c>
      <c r="Y21" s="83"/>
    </row>
    <row r="22" spans="1:27" ht="42" customHeight="1">
      <c r="A22" s="65"/>
      <c r="B22" s="229" t="s">
        <v>203</v>
      </c>
      <c r="C22" s="364"/>
      <c r="D22" s="291"/>
      <c r="E22" s="292"/>
      <c r="F22" s="123"/>
      <c r="G22" s="123"/>
      <c r="H22" s="123"/>
      <c r="I22" s="89"/>
      <c r="J22" s="146"/>
      <c r="K22" s="90"/>
      <c r="L22" s="94"/>
      <c r="M22" s="94" t="e">
        <f t="shared" si="0"/>
        <v>#N/A</v>
      </c>
      <c r="N22" s="90"/>
      <c r="O22" s="90"/>
      <c r="P22" s="90"/>
      <c r="Q22" s="90"/>
      <c r="R22" s="90"/>
      <c r="S22" s="83"/>
      <c r="T22" s="83">
        <v>2</v>
      </c>
      <c r="U22" s="83">
        <v>3</v>
      </c>
      <c r="V22" s="83">
        <v>4</v>
      </c>
      <c r="W22" s="83">
        <v>5</v>
      </c>
      <c r="X22" s="86" t="s">
        <v>203</v>
      </c>
    </row>
    <row r="23" spans="1:27" ht="11.25" customHeight="1">
      <c r="A23" s="65"/>
      <c r="B23" s="73"/>
      <c r="C23" s="73"/>
      <c r="D23" s="73"/>
      <c r="E23" s="76"/>
      <c r="F23" s="76"/>
      <c r="G23" s="76"/>
      <c r="H23" s="76"/>
      <c r="I23" s="89"/>
      <c r="J23" s="146"/>
      <c r="K23" s="90"/>
      <c r="L23" s="94"/>
      <c r="M23" s="90"/>
      <c r="N23" s="90" t="e">
        <f t="shared" ref="N23" si="1">SUM(M15:M22)</f>
        <v>#N/A</v>
      </c>
      <c r="O23" s="90">
        <v>6</v>
      </c>
      <c r="P23" s="90"/>
      <c r="Q23" s="90"/>
      <c r="R23" s="90"/>
      <c r="S23" s="83"/>
      <c r="T23" s="83"/>
      <c r="U23" s="83"/>
      <c r="V23" s="83"/>
      <c r="W23" s="83"/>
      <c r="X23" s="83"/>
    </row>
    <row r="24" spans="1:27" ht="30" customHeight="1">
      <c r="A24" s="65"/>
      <c r="B24" s="350" t="s">
        <v>161</v>
      </c>
      <c r="C24" s="351"/>
      <c r="D24" s="351"/>
      <c r="E24" s="351"/>
      <c r="F24" s="351"/>
      <c r="G24" s="351"/>
      <c r="H24" s="351"/>
      <c r="I24" s="89"/>
      <c r="J24" s="146"/>
      <c r="K24" s="90"/>
      <c r="L24" s="94"/>
      <c r="M24" s="90"/>
      <c r="N24" s="90"/>
      <c r="O24" s="90"/>
      <c r="P24" s="90"/>
      <c r="Q24" s="90"/>
      <c r="R24" s="90"/>
      <c r="S24" s="83"/>
      <c r="T24" s="83"/>
      <c r="U24" s="83"/>
      <c r="V24" s="83"/>
      <c r="W24" s="83"/>
      <c r="X24" s="83"/>
    </row>
    <row r="25" spans="1:27" ht="30" customHeight="1">
      <c r="A25" s="65"/>
      <c r="B25" s="356" t="s">
        <v>155</v>
      </c>
      <c r="C25" s="357"/>
      <c r="D25" s="357"/>
      <c r="E25" s="357"/>
      <c r="F25" s="357"/>
      <c r="G25" s="357"/>
      <c r="H25" s="358"/>
      <c r="I25" s="89"/>
      <c r="J25" s="146"/>
      <c r="K25" s="90"/>
      <c r="L25" s="94"/>
      <c r="M25" s="90"/>
      <c r="N25" s="90"/>
      <c r="O25" s="90"/>
      <c r="P25" s="90"/>
      <c r="Q25" s="90"/>
      <c r="R25" s="90"/>
      <c r="S25" s="83"/>
      <c r="T25" s="83"/>
      <c r="U25" s="83"/>
      <c r="V25" s="83"/>
      <c r="W25" s="83"/>
      <c r="X25" s="83"/>
      <c r="Y25" s="86"/>
    </row>
    <row r="26" spans="1:27" ht="30" customHeight="1">
      <c r="A26" s="145"/>
      <c r="B26" s="158"/>
      <c r="C26" s="159"/>
      <c r="D26" s="160"/>
      <c r="E26" s="160"/>
      <c r="F26" s="161"/>
      <c r="G26" s="161"/>
      <c r="H26" s="161"/>
      <c r="I26" s="161"/>
      <c r="J26" s="162"/>
      <c r="K26" s="153"/>
      <c r="L26" s="90"/>
      <c r="M26" s="94"/>
      <c r="N26" s="90" t="e">
        <f>SUM(M18:M25)</f>
        <v>#N/A</v>
      </c>
      <c r="O26" s="92">
        <v>6</v>
      </c>
      <c r="P26" s="96"/>
      <c r="Q26" s="90"/>
      <c r="R26" s="90"/>
      <c r="S26" s="90"/>
      <c r="T26" s="83"/>
      <c r="U26" s="83"/>
      <c r="V26" s="83"/>
      <c r="W26" s="83"/>
      <c r="X26" s="83"/>
      <c r="Y26" s="83"/>
      <c r="Z26" s="86"/>
      <c r="AA26" s="84"/>
    </row>
    <row r="27" spans="1:27" ht="25.15" customHeight="1">
      <c r="A27" s="116"/>
      <c r="B27" s="278" t="s">
        <v>23</v>
      </c>
      <c r="C27" s="482" t="s">
        <v>76</v>
      </c>
      <c r="D27" s="483"/>
      <c r="E27" s="484"/>
      <c r="F27" s="366" t="s">
        <v>89</v>
      </c>
      <c r="G27" s="367"/>
      <c r="H27" s="368"/>
      <c r="I27" s="161"/>
      <c r="J27" s="175"/>
      <c r="K27" s="90"/>
      <c r="L27" s="90"/>
      <c r="M27" s="94"/>
      <c r="N27" s="90"/>
      <c r="O27" s="90" t="s">
        <v>24</v>
      </c>
      <c r="P27" s="90">
        <v>0</v>
      </c>
      <c r="Q27" s="90"/>
      <c r="R27" s="90"/>
      <c r="S27" s="90"/>
      <c r="T27" s="83"/>
      <c r="U27" s="83"/>
      <c r="V27" s="83"/>
      <c r="W27" s="83"/>
      <c r="X27" s="83"/>
      <c r="Y27" s="83" t="e">
        <f>#REF!+0.5</f>
        <v>#REF!</v>
      </c>
      <c r="Z27" s="86"/>
      <c r="AA27" s="84"/>
    </row>
    <row r="28" spans="1:27" ht="25.15" customHeight="1">
      <c r="A28" s="116"/>
      <c r="B28" s="278"/>
      <c r="C28" s="466"/>
      <c r="D28" s="467"/>
      <c r="E28" s="468"/>
      <c r="F28" s="210" t="s">
        <v>158</v>
      </c>
      <c r="G28" s="210" t="s">
        <v>159</v>
      </c>
      <c r="H28" s="210" t="s">
        <v>160</v>
      </c>
      <c r="I28" s="161"/>
      <c r="J28" s="175"/>
      <c r="K28" s="90"/>
      <c r="L28" s="90"/>
      <c r="M28" s="94"/>
      <c r="N28" s="90"/>
      <c r="O28" s="90" t="s">
        <v>25</v>
      </c>
      <c r="P28" s="90">
        <v>18</v>
      </c>
      <c r="Q28" s="90" t="s">
        <v>77</v>
      </c>
      <c r="R28" s="90">
        <f>R29-P28</f>
        <v>0</v>
      </c>
      <c r="S28" s="90"/>
      <c r="T28" s="83"/>
      <c r="U28" s="83"/>
      <c r="V28" s="83"/>
      <c r="W28" s="83"/>
      <c r="X28" s="83"/>
      <c r="Y28" s="83" t="e">
        <f t="shared" ref="Y28:Y32" si="2">Y27+0.5</f>
        <v>#REF!</v>
      </c>
      <c r="Z28" s="86"/>
      <c r="AA28" s="84"/>
    </row>
    <row r="29" spans="1:27" ht="25.15" customHeight="1">
      <c r="A29" s="116"/>
      <c r="B29" s="278"/>
      <c r="C29" s="469"/>
      <c r="D29" s="470"/>
      <c r="E29" s="471"/>
      <c r="F29" s="212"/>
      <c r="G29" s="213"/>
      <c r="H29" s="212"/>
      <c r="I29" s="161"/>
      <c r="J29" s="175"/>
      <c r="K29" s="90"/>
      <c r="L29" s="90"/>
      <c r="M29" s="94" t="e">
        <f>IF(COUNTA(F29:I29)&gt;1,"",MATCH("X",F29:I29))</f>
        <v>#N/A</v>
      </c>
      <c r="N29" s="90"/>
      <c r="O29" s="90" t="s">
        <v>26</v>
      </c>
      <c r="P29" s="90">
        <v>9</v>
      </c>
      <c r="Q29" s="90" t="s">
        <v>27</v>
      </c>
      <c r="R29" s="90">
        <f>R30-P29</f>
        <v>18</v>
      </c>
      <c r="S29" s="90"/>
      <c r="T29" s="83"/>
      <c r="U29" s="83"/>
      <c r="V29" s="83"/>
      <c r="W29" s="83"/>
      <c r="X29" s="83"/>
      <c r="Y29" s="83" t="e">
        <f t="shared" si="2"/>
        <v>#REF!</v>
      </c>
      <c r="Z29" s="86"/>
      <c r="AA29" s="84"/>
    </row>
    <row r="30" spans="1:27" ht="30" customHeight="1">
      <c r="A30" s="116"/>
      <c r="B30" s="278"/>
      <c r="C30" s="469"/>
      <c r="D30" s="470"/>
      <c r="E30" s="471"/>
      <c r="F30" s="369"/>
      <c r="G30" s="370"/>
      <c r="H30" s="371"/>
      <c r="I30" s="161"/>
      <c r="J30" s="175"/>
      <c r="K30" s="90"/>
      <c r="L30" s="90"/>
      <c r="M30" s="94"/>
      <c r="N30" s="90"/>
      <c r="O30" s="90" t="s">
        <v>28</v>
      </c>
      <c r="P30" s="90">
        <v>9</v>
      </c>
      <c r="Q30" s="90" t="s">
        <v>29</v>
      </c>
      <c r="R30" s="90">
        <f>R31-P30</f>
        <v>27</v>
      </c>
      <c r="S30" s="90"/>
      <c r="T30" s="83"/>
      <c r="U30" s="83"/>
      <c r="V30" s="83"/>
      <c r="W30" s="83"/>
      <c r="X30" s="83"/>
      <c r="Y30" s="83" t="e">
        <f t="shared" si="2"/>
        <v>#REF!</v>
      </c>
      <c r="Z30" s="86"/>
      <c r="AA30" s="84"/>
    </row>
    <row r="31" spans="1:27" ht="30" customHeight="1">
      <c r="A31" s="116"/>
      <c r="B31" s="278"/>
      <c r="C31" s="469"/>
      <c r="D31" s="470"/>
      <c r="E31" s="471"/>
      <c r="F31" s="372"/>
      <c r="G31" s="373"/>
      <c r="H31" s="374"/>
      <c r="I31" s="161"/>
      <c r="J31" s="175"/>
      <c r="K31" s="90"/>
      <c r="L31" s="90"/>
      <c r="M31" s="94"/>
      <c r="N31" s="90"/>
      <c r="O31" s="90" t="s">
        <v>30</v>
      </c>
      <c r="P31" s="90">
        <v>9</v>
      </c>
      <c r="Q31" s="90" t="s">
        <v>31</v>
      </c>
      <c r="R31" s="90">
        <f>P32-P31</f>
        <v>36</v>
      </c>
      <c r="S31" s="90"/>
      <c r="T31" s="83"/>
      <c r="U31" s="83"/>
      <c r="V31" s="83"/>
      <c r="W31" s="83"/>
      <c r="X31" s="83"/>
      <c r="Y31" s="83" t="e">
        <f t="shared" si="2"/>
        <v>#REF!</v>
      </c>
      <c r="Z31" s="86"/>
      <c r="AA31" s="84"/>
    </row>
    <row r="32" spans="1:27" ht="164.25" customHeight="1">
      <c r="A32" s="116"/>
      <c r="B32" s="278"/>
      <c r="C32" s="469"/>
      <c r="D32" s="470"/>
      <c r="E32" s="471"/>
      <c r="F32" s="375"/>
      <c r="G32" s="376"/>
      <c r="H32" s="377"/>
      <c r="I32" s="161"/>
      <c r="J32" s="175"/>
      <c r="K32" s="90"/>
      <c r="L32" s="90"/>
      <c r="M32" s="94"/>
      <c r="N32" s="90"/>
      <c r="O32" s="90" t="s">
        <v>32</v>
      </c>
      <c r="P32" s="90">
        <v>45</v>
      </c>
      <c r="Q32" s="90"/>
      <c r="R32" s="90">
        <f>P32</f>
        <v>45</v>
      </c>
      <c r="S32" s="90"/>
      <c r="T32" s="83"/>
      <c r="U32" s="83"/>
      <c r="V32" s="83"/>
      <c r="W32" s="83"/>
      <c r="X32" s="83"/>
      <c r="Y32" s="83" t="e">
        <f t="shared" si="2"/>
        <v>#REF!</v>
      </c>
      <c r="Z32" s="86"/>
      <c r="AA32" s="84"/>
    </row>
    <row r="33" spans="1:62" ht="26.25" customHeight="1">
      <c r="A33" s="116"/>
      <c r="B33" s="278"/>
      <c r="C33" s="469"/>
      <c r="D33" s="470"/>
      <c r="E33" s="471"/>
      <c r="F33" s="378" t="s">
        <v>66</v>
      </c>
      <c r="G33" s="379"/>
      <c r="H33" s="380"/>
      <c r="I33" s="161"/>
      <c r="J33" s="175"/>
      <c r="K33" s="90"/>
      <c r="L33" s="90"/>
      <c r="M33" s="94"/>
      <c r="N33" s="90"/>
      <c r="O33" s="90"/>
      <c r="P33" s="90"/>
      <c r="Q33" s="90"/>
      <c r="R33" s="90"/>
      <c r="S33" s="90"/>
      <c r="T33" s="83"/>
      <c r="U33" s="83"/>
      <c r="V33" s="83"/>
      <c r="W33" s="83"/>
      <c r="X33" s="83"/>
      <c r="Y33" s="83"/>
      <c r="Z33" s="86"/>
      <c r="AA33" s="84"/>
    </row>
    <row r="34" spans="1:62" ht="33" customHeight="1">
      <c r="A34" s="116"/>
      <c r="B34" s="278"/>
      <c r="C34" s="472"/>
      <c r="D34" s="473"/>
      <c r="E34" s="474"/>
      <c r="F34" s="258"/>
      <c r="G34" s="462"/>
      <c r="H34" s="258" t="s">
        <v>219</v>
      </c>
      <c r="I34" s="161"/>
      <c r="J34" s="175"/>
      <c r="K34" s="90"/>
      <c r="L34" s="90"/>
      <c r="M34" s="94"/>
      <c r="N34" s="90"/>
      <c r="O34" s="90"/>
      <c r="P34" s="90"/>
      <c r="Q34" s="90"/>
      <c r="R34" s="90"/>
      <c r="S34" s="90"/>
      <c r="T34" s="83"/>
      <c r="U34" s="83"/>
      <c r="V34" s="83"/>
      <c r="W34" s="83"/>
      <c r="X34" s="83"/>
      <c r="Y34" s="83"/>
      <c r="Z34" s="86"/>
      <c r="AA34" s="84"/>
    </row>
    <row r="35" spans="1:62" s="98" customFormat="1" ht="28.5" customHeight="1">
      <c r="A35" s="113"/>
      <c r="F35" s="381" t="s">
        <v>90</v>
      </c>
      <c r="G35" s="381"/>
      <c r="H35" s="381"/>
      <c r="I35" s="161"/>
      <c r="J35" s="182"/>
      <c r="K35" s="215"/>
      <c r="L35" s="215"/>
      <c r="M35" s="215"/>
      <c r="N35" s="215"/>
      <c r="O35" s="215"/>
      <c r="P35" s="215" t="s">
        <v>29</v>
      </c>
      <c r="Q35" s="215"/>
      <c r="R35" s="215"/>
      <c r="S35" s="215"/>
      <c r="T35" s="216"/>
      <c r="U35" s="216"/>
      <c r="V35" s="216"/>
      <c r="W35" s="216"/>
      <c r="X35" s="216"/>
      <c r="Y35" s="216"/>
      <c r="Z35" s="217"/>
      <c r="AA35" s="217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184"/>
      <c r="BD35" s="184"/>
      <c r="BE35" s="184"/>
      <c r="BF35" s="184"/>
      <c r="BG35" s="184"/>
      <c r="BH35" s="184"/>
      <c r="BI35" s="184"/>
      <c r="BJ35" s="184"/>
    </row>
    <row r="36" spans="1:62" s="98" customFormat="1" ht="30" customHeight="1">
      <c r="A36" s="117"/>
      <c r="B36" s="352" t="s">
        <v>104</v>
      </c>
      <c r="C36" s="353"/>
      <c r="D36" s="353"/>
      <c r="E36" s="353"/>
      <c r="F36" s="353"/>
      <c r="G36" s="353"/>
      <c r="H36" s="354"/>
      <c r="I36" s="161"/>
      <c r="J36" s="182"/>
      <c r="K36" s="215"/>
      <c r="L36" s="215"/>
      <c r="M36" s="215"/>
      <c r="N36" s="215"/>
      <c r="O36" s="215"/>
      <c r="P36" s="215" t="s">
        <v>31</v>
      </c>
      <c r="Q36" s="215"/>
      <c r="R36" s="215"/>
      <c r="S36" s="215"/>
      <c r="T36" s="216"/>
      <c r="U36" s="216"/>
      <c r="V36" s="216"/>
      <c r="W36" s="216"/>
      <c r="X36" s="216"/>
      <c r="Y36" s="216"/>
      <c r="Z36" s="217"/>
      <c r="AA36" s="217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184"/>
      <c r="BD36" s="184"/>
      <c r="BE36" s="184"/>
      <c r="BF36" s="184"/>
      <c r="BG36" s="184"/>
      <c r="BH36" s="184"/>
      <c r="BI36" s="184"/>
      <c r="BJ36" s="184"/>
    </row>
    <row r="37" spans="1:62" s="99" customFormat="1" ht="30" customHeight="1">
      <c r="A37" s="209"/>
      <c r="B37" s="214" t="s">
        <v>105</v>
      </c>
      <c r="C37" s="214"/>
      <c r="D37" s="323" t="s">
        <v>103</v>
      </c>
      <c r="E37" s="324"/>
      <c r="F37" s="323" t="s">
        <v>99</v>
      </c>
      <c r="G37" s="355"/>
      <c r="H37" s="355"/>
      <c r="I37" s="161"/>
      <c r="J37" s="185"/>
      <c r="K37" s="219"/>
      <c r="L37" s="219"/>
      <c r="M37" s="219"/>
      <c r="N37" s="219"/>
      <c r="O37" s="219"/>
      <c r="P37" s="219"/>
      <c r="Q37" s="219"/>
      <c r="R37" s="219"/>
      <c r="S37" s="219"/>
      <c r="T37" s="220"/>
      <c r="U37" s="220"/>
      <c r="V37" s="220"/>
      <c r="W37" s="220"/>
      <c r="X37" s="220"/>
      <c r="Y37" s="220"/>
      <c r="Z37" s="221"/>
      <c r="AA37" s="221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187"/>
      <c r="BD37" s="187"/>
      <c r="BE37" s="187"/>
      <c r="BF37" s="187"/>
      <c r="BG37" s="187"/>
      <c r="BH37" s="187"/>
      <c r="BI37" s="187"/>
      <c r="BJ37" s="187"/>
    </row>
    <row r="38" spans="1:62" s="98" customFormat="1" ht="28.5" customHeight="1">
      <c r="A38" s="117"/>
      <c r="B38" s="260"/>
      <c r="C38" s="255"/>
      <c r="D38" s="255" t="s">
        <v>218</v>
      </c>
      <c r="E38" s="261"/>
      <c r="F38" s="261"/>
      <c r="G38" s="261"/>
      <c r="H38" s="262"/>
      <c r="I38" s="161"/>
      <c r="J38" s="182"/>
      <c r="K38" s="215"/>
      <c r="L38" s="215"/>
      <c r="M38" s="215"/>
      <c r="N38" s="215"/>
      <c r="O38" s="215"/>
      <c r="P38" s="215"/>
      <c r="Q38" s="215"/>
      <c r="R38" s="215"/>
      <c r="S38" s="215"/>
      <c r="T38" s="216"/>
      <c r="U38" s="216"/>
      <c r="V38" s="216"/>
      <c r="W38" s="216"/>
      <c r="X38" s="216"/>
      <c r="Y38" s="216"/>
      <c r="Z38" s="217"/>
      <c r="AA38" s="217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184"/>
      <c r="BD38" s="184"/>
      <c r="BE38" s="184"/>
      <c r="BF38" s="184"/>
      <c r="BG38" s="184"/>
      <c r="BH38" s="184"/>
      <c r="BI38" s="184"/>
      <c r="BJ38" s="184"/>
    </row>
    <row r="39" spans="1:62" s="98" customFormat="1" ht="28.5" customHeight="1">
      <c r="A39" s="117"/>
      <c r="B39" s="263"/>
      <c r="C39" s="255"/>
      <c r="D39" s="255" t="s">
        <v>218</v>
      </c>
      <c r="E39" s="264"/>
      <c r="F39" s="264"/>
      <c r="G39" s="264"/>
      <c r="H39" s="265"/>
      <c r="I39" s="161"/>
      <c r="J39" s="182"/>
      <c r="K39" s="215"/>
      <c r="L39" s="215"/>
      <c r="M39" s="215"/>
      <c r="N39" s="215"/>
      <c r="O39" s="215"/>
      <c r="P39" s="215"/>
      <c r="Q39" s="215"/>
      <c r="R39" s="215"/>
      <c r="S39" s="215"/>
      <c r="T39" s="216"/>
      <c r="U39" s="216"/>
      <c r="V39" s="216"/>
      <c r="W39" s="216"/>
      <c r="X39" s="216"/>
      <c r="Y39" s="216"/>
      <c r="Z39" s="217"/>
      <c r="AA39" s="217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184"/>
      <c r="BD39" s="184"/>
      <c r="BE39" s="184"/>
      <c r="BF39" s="184"/>
      <c r="BG39" s="184"/>
      <c r="BH39" s="184"/>
      <c r="BI39" s="184"/>
      <c r="BJ39" s="184"/>
    </row>
    <row r="40" spans="1:62" s="98" customFormat="1" ht="28.5" customHeight="1">
      <c r="A40" s="117"/>
      <c r="B40" s="263"/>
      <c r="C40" s="460"/>
      <c r="D40" s="255" t="s">
        <v>218</v>
      </c>
      <c r="E40" s="264"/>
      <c r="F40" s="264"/>
      <c r="G40" s="264"/>
      <c r="H40" s="265"/>
      <c r="I40" s="161"/>
      <c r="J40" s="182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16"/>
      <c r="V40" s="216"/>
      <c r="W40" s="216"/>
      <c r="X40" s="216"/>
      <c r="Y40" s="216"/>
      <c r="Z40" s="217"/>
      <c r="AA40" s="217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184"/>
      <c r="BD40" s="184"/>
      <c r="BE40" s="184"/>
      <c r="BF40" s="184"/>
      <c r="BG40" s="184"/>
      <c r="BH40" s="184"/>
      <c r="BI40" s="184"/>
      <c r="BJ40" s="184"/>
    </row>
    <row r="41" spans="1:62" s="98" customFormat="1" ht="28.5" customHeight="1">
      <c r="A41" s="117"/>
      <c r="B41" s="263"/>
      <c r="C41" s="264"/>
      <c r="D41" s="264"/>
      <c r="E41" s="264"/>
      <c r="F41" s="264"/>
      <c r="G41" s="264"/>
      <c r="H41" s="265"/>
      <c r="I41" s="161"/>
      <c r="J41" s="182"/>
      <c r="K41" s="215"/>
      <c r="L41" s="215"/>
      <c r="M41" s="215"/>
      <c r="N41" s="215"/>
      <c r="O41" s="215"/>
      <c r="P41" s="215"/>
      <c r="Q41" s="215"/>
      <c r="R41" s="215"/>
      <c r="S41" s="215"/>
      <c r="T41" s="216"/>
      <c r="U41" s="216"/>
      <c r="V41" s="216"/>
      <c r="W41" s="216"/>
      <c r="X41" s="216"/>
      <c r="Y41" s="216"/>
      <c r="Z41" s="217"/>
      <c r="AA41" s="217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184"/>
      <c r="BD41" s="184"/>
      <c r="BE41" s="184"/>
      <c r="BF41" s="184"/>
      <c r="BG41" s="184"/>
      <c r="BH41" s="184"/>
      <c r="BI41" s="184"/>
      <c r="BJ41" s="184"/>
    </row>
    <row r="42" spans="1:62" s="98" customFormat="1" ht="28.5" customHeight="1">
      <c r="A42" s="117"/>
      <c r="B42" s="266"/>
      <c r="C42" s="267"/>
      <c r="D42" s="267"/>
      <c r="E42" s="267"/>
      <c r="F42" s="267"/>
      <c r="G42" s="267"/>
      <c r="H42" s="268"/>
      <c r="I42" s="161"/>
      <c r="J42" s="182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216"/>
      <c r="V42" s="216"/>
      <c r="W42" s="216"/>
      <c r="X42" s="216"/>
      <c r="Y42" s="216"/>
      <c r="Z42" s="217"/>
      <c r="AA42" s="217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184"/>
      <c r="BD42" s="184"/>
      <c r="BE42" s="184"/>
      <c r="BF42" s="184"/>
      <c r="BG42" s="184"/>
      <c r="BH42" s="184"/>
      <c r="BI42" s="184"/>
      <c r="BJ42" s="184"/>
    </row>
  </sheetData>
  <mergeCells count="34">
    <mergeCell ref="B36:H36"/>
    <mergeCell ref="F37:H37"/>
    <mergeCell ref="B25:H25"/>
    <mergeCell ref="C15:C17"/>
    <mergeCell ref="C20:C22"/>
    <mergeCell ref="D19:E19"/>
    <mergeCell ref="F27:H27"/>
    <mergeCell ref="F30:H32"/>
    <mergeCell ref="F33:H33"/>
    <mergeCell ref="F35:H35"/>
    <mergeCell ref="D17:E17"/>
    <mergeCell ref="D37:E37"/>
    <mergeCell ref="C27:E27"/>
    <mergeCell ref="C28:E34"/>
    <mergeCell ref="D14:E14"/>
    <mergeCell ref="D16:E16"/>
    <mergeCell ref="D15:E15"/>
    <mergeCell ref="B27:B34"/>
    <mergeCell ref="B24:H24"/>
    <mergeCell ref="D21:E21"/>
    <mergeCell ref="D20:E20"/>
    <mergeCell ref="D22:E22"/>
    <mergeCell ref="C1:H1"/>
    <mergeCell ref="F7:H7"/>
    <mergeCell ref="F8:H8"/>
    <mergeCell ref="B12:E12"/>
    <mergeCell ref="E13:H13"/>
    <mergeCell ref="D8:E8"/>
    <mergeCell ref="F3:H3"/>
    <mergeCell ref="F4:H4"/>
    <mergeCell ref="F5:H5"/>
    <mergeCell ref="D6:E6"/>
    <mergeCell ref="F6:H6"/>
    <mergeCell ref="C2:H2"/>
  </mergeCells>
  <conditionalFormatting sqref="F15:H15">
    <cfRule type="duplicateValues" dxfId="35" priority="9"/>
  </conditionalFormatting>
  <conditionalFormatting sqref="F16:H16">
    <cfRule type="duplicateValues" dxfId="34" priority="10"/>
  </conditionalFormatting>
  <conditionalFormatting sqref="F17:H17">
    <cfRule type="duplicateValues" dxfId="33" priority="11"/>
  </conditionalFormatting>
  <conditionalFormatting sqref="F20:H20">
    <cfRule type="duplicateValues" dxfId="32" priority="12"/>
  </conditionalFormatting>
  <conditionalFormatting sqref="F21:H21">
    <cfRule type="duplicateValues" dxfId="31" priority="13"/>
  </conditionalFormatting>
  <conditionalFormatting sqref="F22:H22">
    <cfRule type="duplicateValues" dxfId="30" priority="14"/>
  </conditionalFormatting>
  <conditionalFormatting sqref="F26:I26 I27:I42">
    <cfRule type="duplicateValues" dxfId="29" priority="1"/>
  </conditionalFormatting>
  <dataValidations count="3">
    <dataValidation type="list" allowBlank="1" showInputMessage="1" showErrorMessage="1" sqref="C6">
      <formula1>"Activités physiques d'entretien corporel,Activités d'affrontement individuel ou collectif,activités physiques de pleine nature"</formula1>
    </dataValidation>
    <dataValidation showInputMessage="1" sqref="C4 A2"/>
    <dataValidation type="list" allowBlank="1" showInputMessage="1" showErrorMessage="1" sqref="C38:C40">
      <formula1>"Marion VINCENT LHOSTE,Frédéric GOUBY,Frédéric VITURAT, Séverine RIBERON,Laurent ROBIN"</formula1>
    </dataValidation>
  </dataValidations>
  <pageMargins left="0.31496062992125984" right="0.31496062992125984" top="0.3543307086614173" bottom="0.3543307086614173" header="0.31496062992125984" footer="0.31496062992125984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J42"/>
  <sheetViews>
    <sheetView showGridLines="0" topLeftCell="A25" zoomScale="71" zoomScaleNormal="50" workbookViewId="0">
      <selection activeCell="C40" sqref="C40"/>
    </sheetView>
  </sheetViews>
  <sheetFormatPr baseColWidth="10" defaultColWidth="9.125" defaultRowHeight="15.75"/>
  <cols>
    <col min="1" max="1" width="5.125" style="70" customWidth="1"/>
    <col min="2" max="2" width="12.75" style="70" customWidth="1"/>
    <col min="3" max="3" width="49.125" style="70" customWidth="1"/>
    <col min="4" max="4" width="43.25" style="70" customWidth="1"/>
    <col min="5" max="5" width="34.25" style="70" customWidth="1"/>
    <col min="6" max="8" width="20.625" style="70" customWidth="1"/>
    <col min="9" max="10" width="2.625" style="97" customWidth="1"/>
    <col min="11" max="11" width="105" style="97" customWidth="1"/>
    <col min="12" max="12" width="8.75" style="97" customWidth="1"/>
    <col min="13" max="13" width="2.5" style="97" customWidth="1"/>
    <col min="14" max="18" width="9.125" style="97"/>
    <col min="19" max="26" width="9.125" style="84"/>
    <col min="27" max="54" width="9.125" style="97"/>
    <col min="55" max="62" width="9.125" style="115"/>
    <col min="63" max="16384" width="9.125" style="70"/>
  </cols>
  <sheetData>
    <row r="1" spans="1:62" s="64" customFormat="1" ht="47.1" customHeight="1">
      <c r="A1" s="140"/>
      <c r="B1" s="224" t="s">
        <v>150</v>
      </c>
      <c r="C1" s="273" t="s">
        <v>206</v>
      </c>
      <c r="D1" s="274"/>
      <c r="E1" s="274"/>
      <c r="F1" s="274"/>
      <c r="G1" s="274"/>
      <c r="H1" s="275"/>
      <c r="I1" s="87"/>
      <c r="J1" s="88"/>
      <c r="K1" s="88"/>
      <c r="L1" s="88"/>
      <c r="M1" s="88"/>
      <c r="N1" s="88"/>
      <c r="O1" s="88"/>
      <c r="P1" s="88"/>
      <c r="Q1" s="88"/>
      <c r="R1" s="88"/>
      <c r="S1" s="81"/>
      <c r="T1" s="81"/>
      <c r="U1" s="81"/>
      <c r="V1" s="81"/>
      <c r="W1" s="81"/>
      <c r="X1" s="81"/>
      <c r="Y1" s="82"/>
      <c r="Z1" s="82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73"/>
      <c r="BD1" s="173"/>
      <c r="BE1" s="173"/>
      <c r="BF1" s="173"/>
      <c r="BG1" s="173"/>
      <c r="BH1" s="173"/>
      <c r="BI1" s="173"/>
      <c r="BJ1" s="173"/>
    </row>
    <row r="2" spans="1:62" ht="82.15" customHeight="1" thickBot="1">
      <c r="A2" s="141" t="str">
        <f>C4</f>
        <v>XXXX</v>
      </c>
      <c r="B2" s="143"/>
      <c r="C2" s="343" t="s">
        <v>214</v>
      </c>
      <c r="D2" s="344"/>
      <c r="E2" s="344"/>
      <c r="F2" s="344"/>
      <c r="G2" s="344"/>
      <c r="H2" s="345"/>
      <c r="I2" s="89"/>
      <c r="J2" s="90"/>
      <c r="K2" s="90"/>
      <c r="L2" s="90"/>
      <c r="M2" s="90"/>
      <c r="N2" s="90"/>
      <c r="O2" s="90"/>
      <c r="P2" s="90"/>
      <c r="Q2" s="90"/>
      <c r="R2" s="90"/>
      <c r="S2" s="83"/>
      <c r="T2" s="83"/>
      <c r="U2" s="83"/>
      <c r="V2" s="83"/>
      <c r="W2" s="83"/>
      <c r="X2" s="83"/>
    </row>
    <row r="3" spans="1:62" ht="18.75" customHeight="1" thickTop="1" thickBot="1">
      <c r="A3" s="65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91"/>
      <c r="J3" s="90"/>
      <c r="K3" s="90"/>
      <c r="L3" s="90"/>
      <c r="M3" s="90"/>
      <c r="N3" s="90"/>
      <c r="O3" s="90"/>
      <c r="P3" s="90"/>
      <c r="Q3" s="90"/>
      <c r="R3" s="90"/>
      <c r="S3" s="83"/>
      <c r="T3" s="83"/>
      <c r="U3" s="83"/>
      <c r="V3" s="83"/>
      <c r="W3" s="83"/>
      <c r="X3" s="83"/>
    </row>
    <row r="4" spans="1:62" s="71" customFormat="1" ht="30" customHeight="1" thickTop="1" thickBot="1">
      <c r="A4" s="142"/>
      <c r="B4" s="270" t="str">
        <f>'E1'!B4</f>
        <v>M</v>
      </c>
      <c r="C4" s="271" t="str">
        <f>'E1'!C4</f>
        <v>XXXX</v>
      </c>
      <c r="D4" s="253" t="str">
        <f>'E1'!D4</f>
        <v>AAA</v>
      </c>
      <c r="E4" s="247">
        <f>'E1'!E4</f>
        <v>0</v>
      </c>
      <c r="F4" s="340" t="str">
        <f>'E1'!F4:I4</f>
        <v>Lycée Valery LARBAUD</v>
      </c>
      <c r="G4" s="340"/>
      <c r="H4" s="340"/>
      <c r="I4" s="244"/>
      <c r="J4" s="90"/>
      <c r="K4" s="90"/>
      <c r="L4" s="90"/>
      <c r="M4" s="90"/>
      <c r="N4" s="90"/>
      <c r="O4" s="90"/>
      <c r="P4" s="90"/>
      <c r="Q4" s="90"/>
      <c r="R4" s="90"/>
      <c r="S4" s="83"/>
      <c r="T4" s="83"/>
      <c r="U4" s="83"/>
      <c r="V4" s="83"/>
      <c r="W4" s="83"/>
      <c r="X4" s="83"/>
      <c r="Y4" s="84"/>
      <c r="Z4" s="84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115"/>
      <c r="BD4" s="115"/>
      <c r="BE4" s="115"/>
      <c r="BF4" s="115"/>
      <c r="BG4" s="115"/>
      <c r="BH4" s="115"/>
      <c r="BI4" s="115"/>
      <c r="BJ4" s="115"/>
    </row>
    <row r="5" spans="1:62" ht="19.5" customHeight="1" thickTop="1" thickBot="1">
      <c r="A5" s="65"/>
      <c r="B5" s="106"/>
      <c r="C5" s="105" t="s">
        <v>146</v>
      </c>
      <c r="D5" s="105" t="s">
        <v>43</v>
      </c>
      <c r="E5" s="105"/>
      <c r="F5" s="276" t="s">
        <v>63</v>
      </c>
      <c r="G5" s="276"/>
      <c r="H5" s="276"/>
      <c r="I5" s="91"/>
      <c r="J5" s="146"/>
      <c r="K5" s="90"/>
      <c r="L5" s="90"/>
      <c r="M5" s="90"/>
      <c r="N5" s="90"/>
      <c r="O5" s="90"/>
      <c r="P5" s="90"/>
      <c r="Q5" s="90"/>
      <c r="R5" s="90"/>
      <c r="S5" s="83"/>
      <c r="T5" s="83"/>
      <c r="U5" s="83"/>
      <c r="V5" s="83"/>
      <c r="W5" s="83"/>
      <c r="X5" s="83"/>
    </row>
    <row r="6" spans="1:62" s="71" customFormat="1" ht="30" customHeight="1" thickTop="1" thickBot="1">
      <c r="A6" s="142"/>
      <c r="B6" s="106"/>
      <c r="C6" s="144" t="s">
        <v>120</v>
      </c>
      <c r="D6" s="341" t="s">
        <v>177</v>
      </c>
      <c r="E6" s="342"/>
      <c r="F6" s="340">
        <v>3</v>
      </c>
      <c r="G6" s="340"/>
      <c r="H6" s="340"/>
      <c r="I6" s="91"/>
      <c r="J6" s="146"/>
      <c r="K6" s="90"/>
      <c r="L6" s="90"/>
      <c r="M6" s="90"/>
      <c r="N6" s="90"/>
      <c r="O6" s="90"/>
      <c r="P6" s="90"/>
      <c r="Q6" s="90"/>
      <c r="R6" s="90"/>
      <c r="S6" s="83"/>
      <c r="T6" s="83"/>
      <c r="U6" s="83"/>
      <c r="V6" s="83"/>
      <c r="W6" s="83"/>
      <c r="X6" s="83"/>
      <c r="Y6" s="84"/>
      <c r="Z6" s="84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115"/>
      <c r="BD6" s="115"/>
      <c r="BE6" s="115"/>
      <c r="BF6" s="115"/>
      <c r="BG6" s="115"/>
      <c r="BH6" s="115"/>
      <c r="BI6" s="115"/>
      <c r="BJ6" s="115"/>
    </row>
    <row r="7" spans="1:62" ht="19.5" customHeight="1" thickTop="1" thickBot="1">
      <c r="A7" s="65"/>
      <c r="B7" s="106"/>
      <c r="C7" s="105" t="s">
        <v>147</v>
      </c>
      <c r="D7" s="105" t="s">
        <v>100</v>
      </c>
      <c r="E7" s="105"/>
      <c r="F7" s="295" t="s">
        <v>44</v>
      </c>
      <c r="G7" s="296"/>
      <c r="H7" s="296"/>
      <c r="I7" s="91"/>
      <c r="J7" s="146"/>
      <c r="K7" s="90"/>
      <c r="L7" s="90"/>
      <c r="M7" s="90"/>
      <c r="N7" s="90"/>
      <c r="O7" s="90"/>
      <c r="P7" s="90"/>
      <c r="Q7" s="90"/>
      <c r="R7" s="90"/>
      <c r="S7" s="83"/>
      <c r="T7" s="83"/>
      <c r="U7" s="83"/>
      <c r="V7" s="83"/>
      <c r="W7" s="83"/>
      <c r="X7" s="83"/>
    </row>
    <row r="8" spans="1:62" ht="30" customHeight="1" thickTop="1" thickBot="1">
      <c r="A8" s="65"/>
      <c r="B8" s="107"/>
      <c r="C8" s="144"/>
      <c r="D8" s="334" t="s">
        <v>101</v>
      </c>
      <c r="E8" s="335"/>
      <c r="F8" s="338"/>
      <c r="G8" s="339"/>
      <c r="H8" s="339"/>
      <c r="I8" s="91"/>
      <c r="J8" s="146"/>
      <c r="K8" s="92"/>
      <c r="L8" s="90"/>
      <c r="M8" s="90"/>
      <c r="N8" s="90"/>
      <c r="O8" s="90"/>
      <c r="P8" s="90"/>
      <c r="Q8" s="90"/>
      <c r="R8" s="90"/>
      <c r="S8" s="83"/>
      <c r="T8" s="83"/>
      <c r="U8" s="83"/>
      <c r="V8" s="83"/>
      <c r="W8" s="83"/>
      <c r="X8" s="83"/>
    </row>
    <row r="9" spans="1:62" ht="30" customHeight="1" thickTop="1" thickBot="1">
      <c r="A9" s="65"/>
      <c r="B9" s="150"/>
      <c r="C9" s="105"/>
      <c r="D9" s="150"/>
      <c r="E9" s="150"/>
      <c r="F9" s="150"/>
      <c r="G9" s="150"/>
      <c r="H9" s="150"/>
      <c r="I9" s="91"/>
      <c r="J9" s="146"/>
      <c r="K9" s="92"/>
      <c r="L9" s="90"/>
      <c r="M9" s="90"/>
      <c r="N9" s="90"/>
      <c r="O9" s="90"/>
      <c r="P9" s="90"/>
      <c r="Q9" s="90"/>
      <c r="R9" s="90"/>
      <c r="S9" s="83"/>
      <c r="T9" s="83"/>
      <c r="U9" s="83"/>
      <c r="V9" s="83"/>
      <c r="W9" s="83"/>
      <c r="X9" s="83"/>
    </row>
    <row r="10" spans="1:62" ht="22.5" customHeight="1" thickTop="1" thickBot="1">
      <c r="A10" s="65"/>
      <c r="B10" s="150"/>
      <c r="C10" s="105"/>
      <c r="E10" s="151"/>
      <c r="F10" s="151"/>
      <c r="G10" s="151"/>
      <c r="H10" s="151"/>
      <c r="I10" s="91"/>
      <c r="J10" s="146"/>
      <c r="K10" s="92"/>
      <c r="L10" s="90"/>
      <c r="M10" s="90"/>
      <c r="N10" s="90"/>
      <c r="O10" s="90"/>
      <c r="P10" s="90"/>
      <c r="Q10" s="90"/>
      <c r="R10" s="90"/>
      <c r="S10" s="83"/>
      <c r="T10" s="83"/>
      <c r="U10" s="83"/>
      <c r="V10" s="83"/>
      <c r="W10" s="83"/>
      <c r="X10" s="83"/>
    </row>
    <row r="11" spans="1:62" ht="28.5" customHeight="1" thickTop="1">
      <c r="A11" s="65"/>
      <c r="B11" s="72"/>
      <c r="C11" s="72"/>
      <c r="D11" s="72"/>
      <c r="E11" s="139" t="s">
        <v>79</v>
      </c>
      <c r="F11" s="139">
        <v>9</v>
      </c>
      <c r="G11" s="139">
        <v>14</v>
      </c>
      <c r="H11" s="139">
        <v>20</v>
      </c>
      <c r="I11" s="89"/>
      <c r="J11" s="146"/>
      <c r="K11" s="90"/>
      <c r="L11" s="90"/>
      <c r="M11" s="90"/>
      <c r="N11" s="90"/>
      <c r="O11" s="90"/>
      <c r="P11" s="90"/>
      <c r="Q11" s="90"/>
      <c r="R11" s="90"/>
      <c r="S11" s="83"/>
      <c r="T11" s="83"/>
      <c r="U11" s="83"/>
      <c r="V11" s="83"/>
      <c r="W11" s="83"/>
      <c r="X11" s="83"/>
    </row>
    <row r="12" spans="1:62" s="74" customFormat="1" ht="35.1" customHeight="1">
      <c r="A12" s="65"/>
      <c r="B12" s="301" t="s">
        <v>118</v>
      </c>
      <c r="C12" s="302"/>
      <c r="D12" s="302"/>
      <c r="E12" s="303"/>
      <c r="F12" s="118" t="s">
        <v>158</v>
      </c>
      <c r="G12" s="118" t="s">
        <v>159</v>
      </c>
      <c r="H12" s="118" t="s">
        <v>160</v>
      </c>
      <c r="I12" s="93"/>
      <c r="J12" s="148"/>
      <c r="K12" s="94"/>
      <c r="L12" s="94"/>
      <c r="M12" s="94" t="s">
        <v>71</v>
      </c>
      <c r="N12" s="90"/>
      <c r="O12" s="90"/>
      <c r="P12" s="90"/>
      <c r="Q12" s="90"/>
      <c r="R12" s="90"/>
      <c r="S12" s="90"/>
      <c r="T12" s="83" t="s">
        <v>72</v>
      </c>
      <c r="U12" s="83" t="s">
        <v>73</v>
      </c>
      <c r="V12" s="83" t="s">
        <v>74</v>
      </c>
      <c r="W12" s="83" t="s">
        <v>75</v>
      </c>
      <c r="X12" s="83" t="s">
        <v>75</v>
      </c>
      <c r="Y12" s="83"/>
      <c r="Z12" s="85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177"/>
      <c r="BD12" s="177"/>
      <c r="BE12" s="177"/>
      <c r="BF12" s="177"/>
      <c r="BG12" s="177"/>
      <c r="BH12" s="177"/>
      <c r="BI12" s="177"/>
      <c r="BJ12" s="177"/>
    </row>
    <row r="13" spans="1:62" ht="11.25" customHeight="1">
      <c r="A13" s="65"/>
      <c r="B13" s="65"/>
      <c r="C13" s="65"/>
      <c r="D13" s="65"/>
      <c r="E13" s="332" t="s">
        <v>15</v>
      </c>
      <c r="F13" s="332"/>
      <c r="G13" s="332"/>
      <c r="H13" s="332"/>
      <c r="I13" s="89"/>
      <c r="J13" s="146"/>
      <c r="K13" s="90"/>
      <c r="L13" s="90"/>
      <c r="M13" s="94"/>
      <c r="N13" s="90"/>
      <c r="O13" s="90"/>
      <c r="P13" s="90"/>
      <c r="Q13" s="90"/>
      <c r="R13" s="90"/>
      <c r="S13" s="90"/>
      <c r="Y13" s="83"/>
    </row>
    <row r="14" spans="1:62" ht="40.15" customHeight="1">
      <c r="A14" s="65"/>
      <c r="B14" s="75" t="s">
        <v>117</v>
      </c>
      <c r="C14" s="75" t="s">
        <v>152</v>
      </c>
      <c r="D14" s="346" t="s">
        <v>153</v>
      </c>
      <c r="E14" s="347"/>
      <c r="F14" s="242"/>
      <c r="G14" s="242"/>
      <c r="H14" s="242"/>
      <c r="I14" s="89"/>
      <c r="J14" s="146"/>
      <c r="K14" s="90"/>
      <c r="L14" s="94"/>
      <c r="M14" s="94"/>
      <c r="N14" s="90"/>
      <c r="O14" s="90"/>
      <c r="P14" s="90"/>
      <c r="Q14" s="90"/>
      <c r="R14" s="90"/>
      <c r="S14" s="90"/>
      <c r="Y14" s="83"/>
    </row>
    <row r="15" spans="1:62" ht="42" customHeight="1">
      <c r="A15" s="65"/>
      <c r="B15" s="228" t="s">
        <v>198</v>
      </c>
      <c r="C15" s="359" t="s">
        <v>119</v>
      </c>
      <c r="D15" s="280" t="s">
        <v>154</v>
      </c>
      <c r="E15" s="281"/>
      <c r="F15" s="123"/>
      <c r="G15" s="123"/>
      <c r="H15" s="123"/>
      <c r="I15" s="89"/>
      <c r="J15" s="146"/>
      <c r="K15" s="90"/>
      <c r="L15" s="94"/>
      <c r="M15" s="94" t="e">
        <f t="shared" ref="M15:M22" si="0">IF(COUNTA(F15:I15)&gt;1,"",MATCH("x",E15:I15))</f>
        <v>#N/A</v>
      </c>
      <c r="N15" s="90"/>
      <c r="O15" s="90"/>
      <c r="P15" s="90"/>
      <c r="Q15" s="90"/>
      <c r="R15" s="90"/>
      <c r="S15" s="90"/>
      <c r="T15" s="83">
        <v>2</v>
      </c>
      <c r="U15" s="83">
        <v>3</v>
      </c>
      <c r="V15" s="83">
        <v>4</v>
      </c>
      <c r="W15" s="83">
        <v>5</v>
      </c>
      <c r="X15" s="83" t="s">
        <v>198</v>
      </c>
      <c r="Y15" s="83"/>
    </row>
    <row r="16" spans="1:62" ht="42" customHeight="1">
      <c r="A16" s="65"/>
      <c r="B16" s="228" t="s">
        <v>199</v>
      </c>
      <c r="C16" s="360"/>
      <c r="D16" s="348"/>
      <c r="E16" s="349"/>
      <c r="F16" s="123"/>
      <c r="G16" s="123"/>
      <c r="H16" s="123"/>
      <c r="I16" s="89"/>
      <c r="J16" s="146"/>
      <c r="K16" s="95"/>
      <c r="L16" s="94"/>
      <c r="M16" s="94" t="e">
        <f t="shared" si="0"/>
        <v>#N/A</v>
      </c>
      <c r="N16" s="90"/>
      <c r="O16" s="90"/>
      <c r="P16" s="90"/>
      <c r="Q16" s="90"/>
      <c r="R16" s="90"/>
      <c r="S16" s="90"/>
      <c r="T16" s="83">
        <v>2</v>
      </c>
      <c r="U16" s="83">
        <v>3</v>
      </c>
      <c r="V16" s="83">
        <v>4</v>
      </c>
      <c r="W16" s="83">
        <v>5</v>
      </c>
      <c r="X16" s="83" t="s">
        <v>199</v>
      </c>
      <c r="Y16" s="83"/>
    </row>
    <row r="17" spans="1:27" ht="42" customHeight="1">
      <c r="A17" s="65"/>
      <c r="B17" s="228" t="s">
        <v>200</v>
      </c>
      <c r="C17" s="361"/>
      <c r="D17" s="280"/>
      <c r="E17" s="281"/>
      <c r="F17" s="123"/>
      <c r="G17" s="123"/>
      <c r="H17" s="123"/>
      <c r="I17" s="89"/>
      <c r="J17" s="146"/>
      <c r="K17" s="90"/>
      <c r="L17" s="94"/>
      <c r="M17" s="94" t="e">
        <f t="shared" si="0"/>
        <v>#N/A</v>
      </c>
      <c r="N17" s="90"/>
      <c r="O17" s="90"/>
      <c r="P17" s="90"/>
      <c r="R17" s="90"/>
      <c r="S17" s="90"/>
      <c r="T17" s="83">
        <v>2</v>
      </c>
      <c r="U17" s="83">
        <v>3</v>
      </c>
      <c r="V17" s="83">
        <v>4</v>
      </c>
      <c r="W17" s="83">
        <v>5</v>
      </c>
      <c r="X17" s="83" t="s">
        <v>200</v>
      </c>
      <c r="Y17" s="83"/>
    </row>
    <row r="18" spans="1:27" ht="11.25" customHeight="1">
      <c r="A18" s="65"/>
      <c r="B18" s="73"/>
      <c r="C18" s="73"/>
      <c r="D18" s="73"/>
      <c r="E18" s="76" t="s">
        <v>15</v>
      </c>
      <c r="F18" s="76"/>
      <c r="G18" s="76"/>
      <c r="H18" s="76"/>
      <c r="I18" s="89"/>
      <c r="J18" s="146"/>
      <c r="K18" s="90"/>
      <c r="L18" s="94"/>
      <c r="M18" s="94"/>
      <c r="N18" s="90"/>
      <c r="O18" s="90"/>
      <c r="P18" s="90"/>
      <c r="Q18" s="90"/>
      <c r="R18" s="90"/>
      <c r="S18" s="90"/>
      <c r="Y18" s="83"/>
    </row>
    <row r="19" spans="1:27" ht="40.15" customHeight="1">
      <c r="A19" s="65"/>
      <c r="B19" s="77"/>
      <c r="C19" s="243" t="s">
        <v>152</v>
      </c>
      <c r="D19" s="365" t="s">
        <v>153</v>
      </c>
      <c r="E19" s="365"/>
      <c r="F19" s="230"/>
      <c r="G19" s="230"/>
      <c r="H19" s="230"/>
      <c r="I19" s="89"/>
      <c r="J19" s="146"/>
      <c r="K19" s="90"/>
      <c r="L19" s="94"/>
      <c r="M19" s="94"/>
      <c r="N19" s="90"/>
      <c r="O19" s="90"/>
      <c r="P19" s="90"/>
      <c r="Q19" s="90"/>
      <c r="R19" s="90"/>
      <c r="S19" s="90"/>
      <c r="Y19" s="83"/>
    </row>
    <row r="20" spans="1:27" ht="42" customHeight="1">
      <c r="A20" s="65"/>
      <c r="B20" s="229" t="s">
        <v>201</v>
      </c>
      <c r="C20" s="362" t="s">
        <v>121</v>
      </c>
      <c r="D20" s="291" t="s">
        <v>156</v>
      </c>
      <c r="E20" s="292"/>
      <c r="F20" s="123"/>
      <c r="G20" s="123"/>
      <c r="H20" s="123"/>
      <c r="I20" s="89"/>
      <c r="J20" s="146"/>
      <c r="K20" s="90"/>
      <c r="L20" s="94"/>
      <c r="M20" s="94" t="e">
        <f t="shared" si="0"/>
        <v>#N/A</v>
      </c>
      <c r="N20" s="90"/>
      <c r="O20" s="94"/>
      <c r="P20" s="96"/>
      <c r="Q20" s="90"/>
      <c r="R20" s="90"/>
      <c r="S20" s="90"/>
      <c r="T20" s="83">
        <v>2</v>
      </c>
      <c r="U20" s="83">
        <v>3</v>
      </c>
      <c r="V20" s="83">
        <v>4</v>
      </c>
      <c r="W20" s="83">
        <v>5</v>
      </c>
      <c r="X20" s="83" t="s">
        <v>201</v>
      </c>
      <c r="Y20" s="83"/>
    </row>
    <row r="21" spans="1:27" ht="42" customHeight="1">
      <c r="A21" s="65"/>
      <c r="B21" s="229" t="s">
        <v>202</v>
      </c>
      <c r="C21" s="363"/>
      <c r="D21" s="291" t="s">
        <v>157</v>
      </c>
      <c r="E21" s="292"/>
      <c r="F21" s="123"/>
      <c r="G21" s="123"/>
      <c r="H21" s="123"/>
      <c r="I21" s="89"/>
      <c r="J21" s="146"/>
      <c r="K21" s="90"/>
      <c r="L21" s="94"/>
      <c r="M21" s="94" t="e">
        <f t="shared" si="0"/>
        <v>#N/A</v>
      </c>
      <c r="N21" s="90"/>
      <c r="O21" s="92"/>
      <c r="P21" s="96"/>
      <c r="Q21" s="90"/>
      <c r="R21" s="90"/>
      <c r="S21" s="90"/>
      <c r="T21" s="83">
        <v>2</v>
      </c>
      <c r="U21" s="83">
        <v>3</v>
      </c>
      <c r="V21" s="83">
        <v>4</v>
      </c>
      <c r="W21" s="83">
        <v>5</v>
      </c>
      <c r="X21" s="86" t="s">
        <v>202</v>
      </c>
      <c r="Y21" s="83"/>
    </row>
    <row r="22" spans="1:27" ht="42" customHeight="1">
      <c r="A22" s="65"/>
      <c r="B22" s="229" t="s">
        <v>203</v>
      </c>
      <c r="C22" s="364"/>
      <c r="D22" s="291"/>
      <c r="E22" s="292"/>
      <c r="F22" s="123"/>
      <c r="G22" s="123"/>
      <c r="H22" s="123"/>
      <c r="I22" s="89"/>
      <c r="J22" s="146"/>
      <c r="K22" s="90"/>
      <c r="L22" s="94"/>
      <c r="M22" s="94" t="e">
        <f t="shared" si="0"/>
        <v>#N/A</v>
      </c>
      <c r="N22" s="90"/>
      <c r="O22" s="90"/>
      <c r="P22" s="90"/>
      <c r="Q22" s="90"/>
      <c r="R22" s="90"/>
      <c r="S22" s="83"/>
      <c r="T22" s="83">
        <v>2</v>
      </c>
      <c r="U22" s="83">
        <v>3</v>
      </c>
      <c r="V22" s="83">
        <v>4</v>
      </c>
      <c r="W22" s="83">
        <v>5</v>
      </c>
      <c r="X22" s="86" t="s">
        <v>203</v>
      </c>
    </row>
    <row r="23" spans="1:27" ht="11.25" customHeight="1">
      <c r="A23" s="65"/>
      <c r="B23" s="73"/>
      <c r="C23" s="73"/>
      <c r="D23" s="73"/>
      <c r="E23" s="76"/>
      <c r="F23" s="76"/>
      <c r="G23" s="76"/>
      <c r="H23" s="76"/>
      <c r="I23" s="89"/>
      <c r="J23" s="146"/>
      <c r="K23" s="90"/>
      <c r="L23" s="94"/>
      <c r="M23" s="90"/>
      <c r="N23" s="90" t="e">
        <f t="shared" ref="N23" si="1">SUM(M15:M22)</f>
        <v>#N/A</v>
      </c>
      <c r="O23" s="90">
        <v>6</v>
      </c>
      <c r="P23" s="90"/>
      <c r="Q23" s="90"/>
      <c r="R23" s="90"/>
      <c r="S23" s="83"/>
      <c r="T23" s="83"/>
      <c r="U23" s="83"/>
      <c r="V23" s="83"/>
      <c r="W23" s="83"/>
      <c r="X23" s="83"/>
    </row>
    <row r="24" spans="1:27" ht="30" customHeight="1">
      <c r="A24" s="65"/>
      <c r="B24" s="350" t="s">
        <v>161</v>
      </c>
      <c r="C24" s="351"/>
      <c r="D24" s="351"/>
      <c r="E24" s="351"/>
      <c r="F24" s="351"/>
      <c r="G24" s="351"/>
      <c r="H24" s="351"/>
      <c r="I24" s="89"/>
      <c r="J24" s="146"/>
      <c r="K24" s="90"/>
      <c r="L24" s="94"/>
      <c r="M24" s="90"/>
      <c r="N24" s="90"/>
      <c r="O24" s="90"/>
      <c r="P24" s="90"/>
      <c r="Q24" s="90"/>
      <c r="R24" s="90"/>
      <c r="S24" s="83"/>
      <c r="T24" s="83"/>
      <c r="U24" s="83"/>
      <c r="V24" s="83"/>
      <c r="W24" s="83"/>
      <c r="X24" s="83"/>
    </row>
    <row r="25" spans="1:27" ht="30" customHeight="1">
      <c r="A25" s="65"/>
      <c r="B25" s="356" t="s">
        <v>155</v>
      </c>
      <c r="C25" s="357"/>
      <c r="D25" s="357"/>
      <c r="E25" s="357"/>
      <c r="F25" s="357"/>
      <c r="G25" s="357"/>
      <c r="H25" s="358"/>
      <c r="I25" s="89"/>
      <c r="J25" s="146"/>
      <c r="K25" s="90"/>
      <c r="L25" s="94"/>
      <c r="M25" s="90"/>
      <c r="N25" s="90"/>
      <c r="O25" s="90"/>
      <c r="P25" s="90"/>
      <c r="Q25" s="90"/>
      <c r="R25" s="90"/>
      <c r="S25" s="83"/>
      <c r="T25" s="83"/>
      <c r="U25" s="83"/>
      <c r="V25" s="83"/>
      <c r="W25" s="83"/>
      <c r="X25" s="83"/>
      <c r="Y25" s="86"/>
    </row>
    <row r="26" spans="1:27" ht="30" customHeight="1">
      <c r="A26" s="145"/>
      <c r="B26" s="158"/>
      <c r="C26" s="159"/>
      <c r="D26" s="160"/>
      <c r="E26" s="160"/>
      <c r="F26" s="161"/>
      <c r="G26" s="161"/>
      <c r="H26" s="161"/>
      <c r="I26" s="161"/>
      <c r="J26" s="162"/>
      <c r="K26" s="153"/>
      <c r="L26" s="90"/>
      <c r="M26" s="94"/>
      <c r="N26" s="90" t="e">
        <f>SUM(M18:M25)</f>
        <v>#N/A</v>
      </c>
      <c r="O26" s="92">
        <v>6</v>
      </c>
      <c r="P26" s="96"/>
      <c r="Q26" s="90"/>
      <c r="R26" s="90"/>
      <c r="S26" s="90"/>
      <c r="T26" s="83"/>
      <c r="U26" s="83"/>
      <c r="V26" s="83"/>
      <c r="W26" s="83"/>
      <c r="X26" s="83"/>
      <c r="Y26" s="83"/>
      <c r="Z26" s="86"/>
      <c r="AA26" s="84"/>
    </row>
    <row r="27" spans="1:27" ht="25.15" customHeight="1">
      <c r="A27" s="116"/>
      <c r="B27" s="278" t="s">
        <v>23</v>
      </c>
      <c r="C27" s="464" t="s">
        <v>76</v>
      </c>
      <c r="D27" s="465"/>
      <c r="E27" s="465"/>
      <c r="F27" s="366" t="s">
        <v>89</v>
      </c>
      <c r="G27" s="367"/>
      <c r="H27" s="368"/>
      <c r="I27" s="161"/>
      <c r="J27" s="175"/>
      <c r="K27" s="90"/>
      <c r="L27" s="90"/>
      <c r="M27" s="94"/>
      <c r="N27" s="90"/>
      <c r="O27" s="90" t="s">
        <v>24</v>
      </c>
      <c r="P27" s="90">
        <v>0</v>
      </c>
      <c r="Q27" s="90"/>
      <c r="R27" s="90"/>
      <c r="S27" s="90"/>
      <c r="T27" s="83"/>
      <c r="U27" s="83"/>
      <c r="V27" s="83"/>
      <c r="W27" s="83"/>
      <c r="X27" s="83"/>
      <c r="Y27" s="83" t="e">
        <f>#REF!+0.5</f>
        <v>#REF!</v>
      </c>
      <c r="Z27" s="86"/>
      <c r="AA27" s="84"/>
    </row>
    <row r="28" spans="1:27" ht="25.15" customHeight="1">
      <c r="A28" s="116"/>
      <c r="B28" s="278"/>
      <c r="C28" s="475"/>
      <c r="D28" s="315"/>
      <c r="E28" s="316"/>
      <c r="F28" s="210" t="s">
        <v>158</v>
      </c>
      <c r="G28" s="210" t="s">
        <v>159</v>
      </c>
      <c r="H28" s="210" t="s">
        <v>160</v>
      </c>
      <c r="I28" s="161"/>
      <c r="J28" s="175"/>
      <c r="K28" s="90"/>
      <c r="L28" s="90"/>
      <c r="M28" s="94"/>
      <c r="N28" s="90"/>
      <c r="O28" s="90" t="s">
        <v>25</v>
      </c>
      <c r="P28" s="90">
        <v>18</v>
      </c>
      <c r="Q28" s="90" t="s">
        <v>77</v>
      </c>
      <c r="R28" s="90">
        <f>R29-P28</f>
        <v>0</v>
      </c>
      <c r="S28" s="90"/>
      <c r="T28" s="83"/>
      <c r="U28" s="83"/>
      <c r="V28" s="83"/>
      <c r="W28" s="83"/>
      <c r="X28" s="83"/>
      <c r="Y28" s="83" t="e">
        <f t="shared" ref="Y28:Y32" si="2">Y27+0.5</f>
        <v>#REF!</v>
      </c>
      <c r="Z28" s="86"/>
      <c r="AA28" s="84"/>
    </row>
    <row r="29" spans="1:27" ht="25.15" customHeight="1">
      <c r="A29" s="116"/>
      <c r="B29" s="278"/>
      <c r="C29" s="317"/>
      <c r="D29" s="318"/>
      <c r="E29" s="319"/>
      <c r="F29" s="212"/>
      <c r="G29" s="213"/>
      <c r="H29" s="212"/>
      <c r="I29" s="161"/>
      <c r="J29" s="175"/>
      <c r="K29" s="90"/>
      <c r="L29" s="90"/>
      <c r="M29" s="94" t="e">
        <f>IF(COUNTA(F29:I29)&gt;1,"",MATCH("X",F29:I29))</f>
        <v>#N/A</v>
      </c>
      <c r="N29" s="90"/>
      <c r="O29" s="90" t="s">
        <v>26</v>
      </c>
      <c r="P29" s="90">
        <v>9</v>
      </c>
      <c r="Q29" s="90" t="s">
        <v>27</v>
      </c>
      <c r="R29" s="90">
        <f>R30-P29</f>
        <v>18</v>
      </c>
      <c r="S29" s="90"/>
      <c r="T29" s="83"/>
      <c r="U29" s="83"/>
      <c r="V29" s="83"/>
      <c r="W29" s="83"/>
      <c r="X29" s="83"/>
      <c r="Y29" s="83" t="e">
        <f t="shared" si="2"/>
        <v>#REF!</v>
      </c>
      <c r="Z29" s="86"/>
      <c r="AA29" s="84"/>
    </row>
    <row r="30" spans="1:27" ht="30" customHeight="1">
      <c r="A30" s="116"/>
      <c r="B30" s="278"/>
      <c r="C30" s="317"/>
      <c r="D30" s="318"/>
      <c r="E30" s="319"/>
      <c r="F30" s="369"/>
      <c r="G30" s="370"/>
      <c r="H30" s="371"/>
      <c r="I30" s="161"/>
      <c r="J30" s="175"/>
      <c r="K30" s="90"/>
      <c r="L30" s="90"/>
      <c r="M30" s="94"/>
      <c r="N30" s="90"/>
      <c r="O30" s="90" t="s">
        <v>28</v>
      </c>
      <c r="P30" s="90">
        <v>9</v>
      </c>
      <c r="Q30" s="90" t="s">
        <v>29</v>
      </c>
      <c r="R30" s="90">
        <f>R31-P30</f>
        <v>27</v>
      </c>
      <c r="S30" s="90"/>
      <c r="T30" s="83"/>
      <c r="U30" s="83"/>
      <c r="V30" s="83"/>
      <c r="W30" s="83"/>
      <c r="X30" s="83"/>
      <c r="Y30" s="83" t="e">
        <f t="shared" si="2"/>
        <v>#REF!</v>
      </c>
      <c r="Z30" s="86"/>
      <c r="AA30" s="84"/>
    </row>
    <row r="31" spans="1:27" ht="30" customHeight="1">
      <c r="A31" s="116"/>
      <c r="B31" s="278"/>
      <c r="C31" s="317"/>
      <c r="D31" s="318"/>
      <c r="E31" s="319"/>
      <c r="F31" s="372"/>
      <c r="G31" s="373"/>
      <c r="H31" s="374"/>
      <c r="I31" s="161"/>
      <c r="J31" s="175"/>
      <c r="K31" s="90"/>
      <c r="L31" s="90"/>
      <c r="M31" s="94"/>
      <c r="N31" s="90"/>
      <c r="O31" s="90" t="s">
        <v>30</v>
      </c>
      <c r="P31" s="90">
        <v>9</v>
      </c>
      <c r="Q31" s="90" t="s">
        <v>31</v>
      </c>
      <c r="R31" s="90">
        <f>P32-P31</f>
        <v>36</v>
      </c>
      <c r="S31" s="90"/>
      <c r="T31" s="83"/>
      <c r="U31" s="83"/>
      <c r="V31" s="83"/>
      <c r="W31" s="83"/>
      <c r="X31" s="83"/>
      <c r="Y31" s="83" t="e">
        <f t="shared" si="2"/>
        <v>#REF!</v>
      </c>
      <c r="Z31" s="86"/>
      <c r="AA31" s="84"/>
    </row>
    <row r="32" spans="1:27" ht="164.25" customHeight="1">
      <c r="A32" s="116"/>
      <c r="B32" s="278"/>
      <c r="C32" s="317"/>
      <c r="D32" s="318"/>
      <c r="E32" s="319"/>
      <c r="F32" s="375"/>
      <c r="G32" s="376"/>
      <c r="H32" s="377"/>
      <c r="I32" s="161"/>
      <c r="J32" s="175"/>
      <c r="K32" s="90"/>
      <c r="L32" s="90"/>
      <c r="M32" s="94"/>
      <c r="N32" s="90"/>
      <c r="O32" s="90" t="s">
        <v>32</v>
      </c>
      <c r="P32" s="90">
        <v>45</v>
      </c>
      <c r="Q32" s="90"/>
      <c r="R32" s="90">
        <f>P32</f>
        <v>45</v>
      </c>
      <c r="S32" s="90"/>
      <c r="T32" s="83"/>
      <c r="U32" s="83"/>
      <c r="V32" s="83"/>
      <c r="W32" s="83"/>
      <c r="X32" s="83"/>
      <c r="Y32" s="83" t="e">
        <f t="shared" si="2"/>
        <v>#REF!</v>
      </c>
      <c r="Z32" s="86"/>
      <c r="AA32" s="84"/>
    </row>
    <row r="33" spans="1:62" ht="26.25" customHeight="1">
      <c r="A33" s="116"/>
      <c r="B33" s="278"/>
      <c r="C33" s="317"/>
      <c r="D33" s="318"/>
      <c r="E33" s="319"/>
      <c r="F33" s="378" t="s">
        <v>66</v>
      </c>
      <c r="G33" s="379"/>
      <c r="H33" s="380"/>
      <c r="I33" s="161"/>
      <c r="J33" s="175"/>
      <c r="K33" s="90"/>
      <c r="L33" s="90"/>
      <c r="M33" s="94"/>
      <c r="N33" s="90"/>
      <c r="O33" s="90"/>
      <c r="P33" s="90"/>
      <c r="Q33" s="90"/>
      <c r="R33" s="90"/>
      <c r="S33" s="90"/>
      <c r="T33" s="83"/>
      <c r="U33" s="83"/>
      <c r="V33" s="83"/>
      <c r="W33" s="83"/>
      <c r="X33" s="83"/>
      <c r="Y33" s="83"/>
      <c r="Z33" s="86"/>
      <c r="AA33" s="84"/>
    </row>
    <row r="34" spans="1:62" ht="33" customHeight="1">
      <c r="A34" s="116"/>
      <c r="B34" s="278"/>
      <c r="C34" s="320"/>
      <c r="D34" s="321"/>
      <c r="E34" s="322"/>
      <c r="F34" s="258"/>
      <c r="G34" s="485"/>
      <c r="H34" s="259" t="s">
        <v>222</v>
      </c>
      <c r="I34" s="161"/>
      <c r="J34" s="175"/>
      <c r="K34" s="90"/>
      <c r="L34" s="90"/>
      <c r="M34" s="94"/>
      <c r="N34" s="90"/>
      <c r="O34" s="90"/>
      <c r="P34" s="90"/>
      <c r="Q34" s="90"/>
      <c r="R34" s="90"/>
      <c r="S34" s="90"/>
      <c r="T34" s="83"/>
      <c r="U34" s="83"/>
      <c r="V34" s="83"/>
      <c r="W34" s="83"/>
      <c r="X34" s="83"/>
      <c r="Y34" s="83"/>
      <c r="Z34" s="86"/>
      <c r="AA34" s="84"/>
    </row>
    <row r="35" spans="1:62" s="98" customFormat="1" ht="28.5" customHeight="1">
      <c r="A35" s="113"/>
      <c r="F35" s="381" t="s">
        <v>90</v>
      </c>
      <c r="G35" s="381"/>
      <c r="H35" s="381"/>
      <c r="I35" s="161"/>
      <c r="J35" s="182"/>
      <c r="K35" s="215"/>
      <c r="L35" s="215"/>
      <c r="M35" s="215"/>
      <c r="N35" s="215"/>
      <c r="O35" s="215"/>
      <c r="P35" s="215" t="s">
        <v>29</v>
      </c>
      <c r="Q35" s="215"/>
      <c r="R35" s="215"/>
      <c r="S35" s="215"/>
      <c r="T35" s="216"/>
      <c r="U35" s="216"/>
      <c r="V35" s="216"/>
      <c r="W35" s="216"/>
      <c r="X35" s="216"/>
      <c r="Y35" s="216"/>
      <c r="Z35" s="217"/>
      <c r="AA35" s="217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184"/>
      <c r="BD35" s="184"/>
      <c r="BE35" s="184"/>
      <c r="BF35" s="184"/>
      <c r="BG35" s="184"/>
      <c r="BH35" s="184"/>
      <c r="BI35" s="184"/>
      <c r="BJ35" s="184"/>
    </row>
    <row r="36" spans="1:62" s="98" customFormat="1" ht="30" customHeight="1">
      <c r="A36" s="117"/>
      <c r="B36" s="352" t="s">
        <v>104</v>
      </c>
      <c r="C36" s="353"/>
      <c r="D36" s="353"/>
      <c r="E36" s="353"/>
      <c r="F36" s="353"/>
      <c r="G36" s="353"/>
      <c r="H36" s="354"/>
      <c r="I36" s="161"/>
      <c r="J36" s="182"/>
      <c r="K36" s="215"/>
      <c r="L36" s="215"/>
      <c r="M36" s="215"/>
      <c r="N36" s="215"/>
      <c r="O36" s="215"/>
      <c r="P36" s="215" t="s">
        <v>31</v>
      </c>
      <c r="Q36" s="215"/>
      <c r="R36" s="215"/>
      <c r="S36" s="215"/>
      <c r="T36" s="216"/>
      <c r="U36" s="216"/>
      <c r="V36" s="216"/>
      <c r="W36" s="216"/>
      <c r="X36" s="216"/>
      <c r="Y36" s="216"/>
      <c r="Z36" s="217"/>
      <c r="AA36" s="217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184"/>
      <c r="BD36" s="184"/>
      <c r="BE36" s="184"/>
      <c r="BF36" s="184"/>
      <c r="BG36" s="184"/>
      <c r="BH36" s="184"/>
      <c r="BI36" s="184"/>
      <c r="BJ36" s="184"/>
    </row>
    <row r="37" spans="1:62" s="99" customFormat="1" ht="30" customHeight="1">
      <c r="A37" s="209"/>
      <c r="B37" s="214" t="s">
        <v>105</v>
      </c>
      <c r="C37" s="214"/>
      <c r="D37" s="323" t="s">
        <v>103</v>
      </c>
      <c r="E37" s="324"/>
      <c r="F37" s="323" t="s">
        <v>99</v>
      </c>
      <c r="G37" s="355"/>
      <c r="H37" s="355"/>
      <c r="I37" s="161"/>
      <c r="J37" s="185"/>
      <c r="K37" s="219"/>
      <c r="L37" s="219"/>
      <c r="M37" s="219"/>
      <c r="N37" s="219"/>
      <c r="O37" s="219"/>
      <c r="P37" s="219"/>
      <c r="Q37" s="219"/>
      <c r="R37" s="219"/>
      <c r="S37" s="219"/>
      <c r="T37" s="220"/>
      <c r="U37" s="220"/>
      <c r="V37" s="220"/>
      <c r="W37" s="220"/>
      <c r="X37" s="220"/>
      <c r="Y37" s="220"/>
      <c r="Z37" s="221"/>
      <c r="AA37" s="221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187"/>
      <c r="BD37" s="187"/>
      <c r="BE37" s="187"/>
      <c r="BF37" s="187"/>
      <c r="BG37" s="187"/>
      <c r="BH37" s="187"/>
      <c r="BI37" s="187"/>
      <c r="BJ37" s="187"/>
    </row>
    <row r="38" spans="1:62" s="98" customFormat="1" ht="28.5" customHeight="1">
      <c r="A38" s="117"/>
      <c r="B38" s="260"/>
      <c r="C38" s="255"/>
      <c r="D38" s="255" t="s">
        <v>218</v>
      </c>
      <c r="E38" s="261"/>
      <c r="F38" s="261"/>
      <c r="G38" s="261"/>
      <c r="H38" s="262"/>
      <c r="I38" s="161"/>
      <c r="J38" s="182"/>
      <c r="K38" s="215"/>
      <c r="L38" s="215"/>
      <c r="M38" s="215"/>
      <c r="N38" s="215"/>
      <c r="O38" s="215"/>
      <c r="P38" s="215"/>
      <c r="Q38" s="215"/>
      <c r="R38" s="215"/>
      <c r="S38" s="215"/>
      <c r="T38" s="216"/>
      <c r="U38" s="216"/>
      <c r="V38" s="216"/>
      <c r="W38" s="216"/>
      <c r="X38" s="216"/>
      <c r="Y38" s="216"/>
      <c r="Z38" s="217"/>
      <c r="AA38" s="217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184"/>
      <c r="BD38" s="184"/>
      <c r="BE38" s="184"/>
      <c r="BF38" s="184"/>
      <c r="BG38" s="184"/>
      <c r="BH38" s="184"/>
      <c r="BI38" s="184"/>
      <c r="BJ38" s="184"/>
    </row>
    <row r="39" spans="1:62" s="98" customFormat="1" ht="28.5" customHeight="1">
      <c r="A39" s="117"/>
      <c r="B39" s="263"/>
      <c r="C39" s="255"/>
      <c r="D39" s="255" t="s">
        <v>218</v>
      </c>
      <c r="E39" s="264"/>
      <c r="F39" s="264"/>
      <c r="G39" s="264"/>
      <c r="H39" s="265"/>
      <c r="I39" s="161"/>
      <c r="J39" s="182"/>
      <c r="K39" s="215"/>
      <c r="L39" s="215"/>
      <c r="M39" s="215"/>
      <c r="N39" s="215"/>
      <c r="O39" s="215"/>
      <c r="P39" s="215"/>
      <c r="Q39" s="215"/>
      <c r="R39" s="215"/>
      <c r="S39" s="215"/>
      <c r="T39" s="216"/>
      <c r="U39" s="216"/>
      <c r="V39" s="216"/>
      <c r="W39" s="216"/>
      <c r="X39" s="216"/>
      <c r="Y39" s="216"/>
      <c r="Z39" s="217"/>
      <c r="AA39" s="217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184"/>
      <c r="BD39" s="184"/>
      <c r="BE39" s="184"/>
      <c r="BF39" s="184"/>
      <c r="BG39" s="184"/>
      <c r="BH39" s="184"/>
      <c r="BI39" s="184"/>
      <c r="BJ39" s="184"/>
    </row>
    <row r="40" spans="1:62" s="98" customFormat="1" ht="28.5" customHeight="1">
      <c r="A40" s="117"/>
      <c r="B40" s="263"/>
      <c r="C40" s="460"/>
      <c r="D40" s="255" t="s">
        <v>218</v>
      </c>
      <c r="E40" s="264"/>
      <c r="F40" s="264"/>
      <c r="G40" s="264"/>
      <c r="H40" s="265"/>
      <c r="I40" s="161"/>
      <c r="J40" s="182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16"/>
      <c r="V40" s="216"/>
      <c r="W40" s="216"/>
      <c r="X40" s="216"/>
      <c r="Y40" s="216"/>
      <c r="Z40" s="217"/>
      <c r="AA40" s="217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184"/>
      <c r="BD40" s="184"/>
      <c r="BE40" s="184"/>
      <c r="BF40" s="184"/>
      <c r="BG40" s="184"/>
      <c r="BH40" s="184"/>
      <c r="BI40" s="184"/>
      <c r="BJ40" s="184"/>
    </row>
    <row r="41" spans="1:62" s="98" customFormat="1" ht="28.5" customHeight="1">
      <c r="A41" s="117"/>
      <c r="B41" s="263"/>
      <c r="C41" s="264"/>
      <c r="D41" s="264"/>
      <c r="E41" s="264"/>
      <c r="F41" s="264"/>
      <c r="G41" s="264"/>
      <c r="H41" s="265"/>
      <c r="I41" s="161"/>
      <c r="J41" s="182"/>
      <c r="K41" s="215"/>
      <c r="L41" s="215"/>
      <c r="M41" s="215"/>
      <c r="N41" s="215"/>
      <c r="O41" s="215"/>
      <c r="P41" s="215"/>
      <c r="Q41" s="215"/>
      <c r="R41" s="215"/>
      <c r="S41" s="215"/>
      <c r="T41" s="216"/>
      <c r="U41" s="216"/>
      <c r="V41" s="216"/>
      <c r="W41" s="216"/>
      <c r="X41" s="216"/>
      <c r="Y41" s="216"/>
      <c r="Z41" s="217"/>
      <c r="AA41" s="217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184"/>
      <c r="BD41" s="184"/>
      <c r="BE41" s="184"/>
      <c r="BF41" s="184"/>
      <c r="BG41" s="184"/>
      <c r="BH41" s="184"/>
      <c r="BI41" s="184"/>
      <c r="BJ41" s="184"/>
    </row>
    <row r="42" spans="1:62" s="98" customFormat="1" ht="28.5" customHeight="1">
      <c r="A42" s="117"/>
      <c r="B42" s="266"/>
      <c r="C42" s="267"/>
      <c r="D42" s="267"/>
      <c r="E42" s="267"/>
      <c r="F42" s="267"/>
      <c r="G42" s="267"/>
      <c r="H42" s="268"/>
      <c r="I42" s="161"/>
      <c r="J42" s="182"/>
      <c r="K42" s="215"/>
      <c r="L42" s="215"/>
      <c r="M42" s="215"/>
      <c r="N42" s="215"/>
      <c r="O42" s="215"/>
      <c r="P42" s="215"/>
      <c r="Q42" s="215"/>
      <c r="R42" s="215"/>
      <c r="S42" s="215"/>
      <c r="T42" s="216"/>
      <c r="U42" s="216"/>
      <c r="V42" s="216"/>
      <c r="W42" s="216"/>
      <c r="X42" s="216"/>
      <c r="Y42" s="216"/>
      <c r="Z42" s="217"/>
      <c r="AA42" s="217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184"/>
      <c r="BD42" s="184"/>
      <c r="BE42" s="184"/>
      <c r="BF42" s="184"/>
      <c r="BG42" s="184"/>
      <c r="BH42" s="184"/>
      <c r="BI42" s="184"/>
      <c r="BJ42" s="184"/>
    </row>
  </sheetData>
  <mergeCells count="33">
    <mergeCell ref="F35:H35"/>
    <mergeCell ref="B36:H36"/>
    <mergeCell ref="D37:E37"/>
    <mergeCell ref="F37:H37"/>
    <mergeCell ref="C28:E34"/>
    <mergeCell ref="B24:H24"/>
    <mergeCell ref="B25:H25"/>
    <mergeCell ref="B27:B34"/>
    <mergeCell ref="F27:H27"/>
    <mergeCell ref="F30:H32"/>
    <mergeCell ref="F33:H33"/>
    <mergeCell ref="C20:C22"/>
    <mergeCell ref="D20:E20"/>
    <mergeCell ref="D21:E21"/>
    <mergeCell ref="D22:E22"/>
    <mergeCell ref="F7:H7"/>
    <mergeCell ref="D8:E8"/>
    <mergeCell ref="F8:H8"/>
    <mergeCell ref="B12:E12"/>
    <mergeCell ref="E13:H13"/>
    <mergeCell ref="D14:E14"/>
    <mergeCell ref="C15:C17"/>
    <mergeCell ref="D15:E15"/>
    <mergeCell ref="D16:E16"/>
    <mergeCell ref="D17:E17"/>
    <mergeCell ref="D19:E19"/>
    <mergeCell ref="D6:E6"/>
    <mergeCell ref="F6:H6"/>
    <mergeCell ref="C1:H1"/>
    <mergeCell ref="C2:H2"/>
    <mergeCell ref="F3:H3"/>
    <mergeCell ref="F4:H4"/>
    <mergeCell ref="F5:H5"/>
  </mergeCells>
  <conditionalFormatting sqref="F15:H15">
    <cfRule type="duplicateValues" dxfId="28" priority="2"/>
  </conditionalFormatting>
  <conditionalFormatting sqref="F16:H16">
    <cfRule type="duplicateValues" dxfId="27" priority="3"/>
  </conditionalFormatting>
  <conditionalFormatting sqref="F17:H17">
    <cfRule type="duplicateValues" dxfId="26" priority="4"/>
  </conditionalFormatting>
  <conditionalFormatting sqref="F20:H20">
    <cfRule type="duplicateValues" dxfId="25" priority="5"/>
  </conditionalFormatting>
  <conditionalFormatting sqref="F21:H21">
    <cfRule type="duplicateValues" dxfId="24" priority="6"/>
  </conditionalFormatting>
  <conditionalFormatting sqref="F22:H22">
    <cfRule type="duplicateValues" dxfId="23" priority="7"/>
  </conditionalFormatting>
  <conditionalFormatting sqref="F26:I26 I27:I42">
    <cfRule type="duplicateValues" dxfId="22" priority="1"/>
  </conditionalFormatting>
  <dataValidations count="3">
    <dataValidation showInputMessage="1" sqref="C4 A2"/>
    <dataValidation type="list" allowBlank="1" showInputMessage="1" showErrorMessage="1" sqref="C6">
      <formula1>"Activités physiques d'entretien corporel,Activités d'affrontement individuel ou collectif,activités physiques de pleine nature"</formula1>
    </dataValidation>
    <dataValidation type="list" allowBlank="1" showInputMessage="1" showErrorMessage="1" sqref="C38:C40">
      <formula1>"Marion VINCENT LHOSTE,Frédéric GOUBY,Frédéric VITURAT, Séverine RIBERON,Laurent ROBIN"</formula1>
    </dataValidation>
  </dataValidations>
  <pageMargins left="0.31496062992125984" right="0.31496062992125984" top="0.3543307086614173" bottom="0.3543307086614173" header="0.31496062992125984" footer="0.31496062992125984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42"/>
  <sheetViews>
    <sheetView showGridLines="0" topLeftCell="A28" zoomScale="85" zoomScaleNormal="85" workbookViewId="0">
      <selection activeCell="C39" sqref="C39"/>
    </sheetView>
  </sheetViews>
  <sheetFormatPr baseColWidth="10" defaultColWidth="9.125" defaultRowHeight="15.75"/>
  <cols>
    <col min="1" max="1" width="5.125" style="70" customWidth="1"/>
    <col min="2" max="2" width="11.125" style="70" customWidth="1"/>
    <col min="3" max="3" width="56.625" style="70" customWidth="1"/>
    <col min="4" max="4" width="43.25" style="70" customWidth="1"/>
    <col min="5" max="5" width="22.25" style="70" customWidth="1"/>
    <col min="6" max="9" width="13.5" style="70" customWidth="1"/>
    <col min="10" max="10" width="41" style="97" customWidth="1"/>
    <col min="11" max="11" width="2.625" style="97" customWidth="1"/>
    <col min="12" max="12" width="6.75" style="97" customWidth="1"/>
    <col min="13" max="13" width="8.75" style="97" customWidth="1"/>
    <col min="14" max="14" width="2.5" style="97" customWidth="1"/>
    <col min="15" max="19" width="9.125" style="97"/>
    <col min="20" max="27" width="9.125" style="84"/>
    <col min="28" max="33" width="9.125" style="97"/>
    <col min="34" max="16384" width="9.125" style="70"/>
  </cols>
  <sheetData>
    <row r="1" spans="1:33" s="64" customFormat="1" ht="47.1" customHeight="1">
      <c r="A1" s="140"/>
      <c r="B1" s="224" t="s">
        <v>150</v>
      </c>
      <c r="C1" s="273" t="s">
        <v>206</v>
      </c>
      <c r="D1" s="274"/>
      <c r="E1" s="274"/>
      <c r="F1" s="274"/>
      <c r="G1" s="274"/>
      <c r="H1" s="274"/>
      <c r="I1" s="275"/>
      <c r="J1" s="87"/>
      <c r="K1" s="88"/>
      <c r="L1" s="88"/>
      <c r="M1" s="88"/>
      <c r="N1" s="88"/>
      <c r="O1" s="88"/>
      <c r="P1" s="88"/>
      <c r="Q1" s="88"/>
      <c r="R1" s="88"/>
      <c r="S1" s="88"/>
      <c r="T1" s="81"/>
      <c r="U1" s="81"/>
      <c r="V1" s="81"/>
      <c r="W1" s="81"/>
      <c r="X1" s="81"/>
      <c r="Y1" s="81"/>
      <c r="Z1" s="82"/>
      <c r="AA1" s="82"/>
      <c r="AB1" s="199"/>
      <c r="AC1" s="199"/>
      <c r="AD1" s="199"/>
      <c r="AE1" s="199"/>
      <c r="AF1" s="199"/>
      <c r="AG1" s="199"/>
    </row>
    <row r="2" spans="1:33" ht="70.5" customHeight="1" thickBot="1">
      <c r="A2" s="141"/>
      <c r="B2" s="66"/>
      <c r="C2" s="67" t="s">
        <v>78</v>
      </c>
      <c r="D2" s="152" t="s">
        <v>143</v>
      </c>
      <c r="E2" s="69"/>
      <c r="F2" s="69"/>
      <c r="G2" s="69"/>
      <c r="H2" s="69"/>
      <c r="I2" s="69"/>
      <c r="J2" s="89"/>
      <c r="K2" s="90"/>
      <c r="L2" s="90"/>
      <c r="M2" s="90"/>
      <c r="N2" s="90"/>
      <c r="O2" s="90"/>
      <c r="P2" s="90"/>
      <c r="Q2" s="90"/>
      <c r="R2" s="90"/>
      <c r="S2" s="90"/>
      <c r="T2" s="83"/>
      <c r="U2" s="83"/>
      <c r="V2" s="83"/>
      <c r="W2" s="83"/>
      <c r="X2" s="83"/>
      <c r="Y2" s="83"/>
    </row>
    <row r="3" spans="1:33" ht="18.75" customHeight="1" thickTop="1" thickBot="1">
      <c r="A3" s="65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276"/>
      <c r="J3" s="91"/>
      <c r="K3" s="90"/>
      <c r="L3" s="90"/>
      <c r="M3" s="90"/>
      <c r="N3" s="90"/>
      <c r="O3" s="90"/>
      <c r="P3" s="90"/>
      <c r="Q3" s="90"/>
      <c r="R3" s="90"/>
      <c r="S3" s="90"/>
      <c r="T3" s="83"/>
      <c r="U3" s="83"/>
      <c r="V3" s="83"/>
      <c r="W3" s="83"/>
      <c r="X3" s="83"/>
      <c r="Y3" s="83"/>
    </row>
    <row r="4" spans="1:33" s="71" customFormat="1" ht="30" customHeight="1" thickTop="1" thickBot="1">
      <c r="A4" s="142"/>
      <c r="B4" s="269" t="str">
        <f>'E1'!B4</f>
        <v>M</v>
      </c>
      <c r="C4" s="252" t="str">
        <f>'E1'!C4</f>
        <v>XXXX</v>
      </c>
      <c r="D4" s="251" t="str">
        <f>'E1'!D4</f>
        <v>AAA</v>
      </c>
      <c r="E4" s="246">
        <f>'E1'!E4</f>
        <v>0</v>
      </c>
      <c r="F4" s="277" t="str">
        <f>'E1'!F4:I4</f>
        <v>Lycée Valery LARBAUD</v>
      </c>
      <c r="G4" s="277"/>
      <c r="H4" s="277"/>
      <c r="I4" s="277"/>
      <c r="J4" s="91"/>
      <c r="K4" s="90"/>
      <c r="L4" s="90"/>
      <c r="M4" s="90"/>
      <c r="N4" s="90"/>
      <c r="O4" s="90"/>
      <c r="P4" s="90"/>
      <c r="Q4" s="90"/>
      <c r="R4" s="90"/>
      <c r="S4" s="90"/>
      <c r="T4" s="83"/>
      <c r="U4" s="83"/>
      <c r="V4" s="83"/>
      <c r="W4" s="83"/>
      <c r="X4" s="83"/>
      <c r="Y4" s="83"/>
      <c r="Z4" s="84"/>
      <c r="AA4" s="84"/>
      <c r="AB4" s="97"/>
      <c r="AC4" s="97"/>
      <c r="AD4" s="97"/>
      <c r="AE4" s="97"/>
      <c r="AF4" s="97"/>
      <c r="AG4" s="97"/>
    </row>
    <row r="5" spans="1:33" ht="19.5" customHeight="1" thickTop="1" thickBot="1">
      <c r="A5" s="65"/>
      <c r="B5" s="106"/>
      <c r="C5" s="105" t="s">
        <v>42</v>
      </c>
      <c r="D5" s="105" t="s">
        <v>43</v>
      </c>
      <c r="E5" s="105"/>
      <c r="F5" s="276" t="s">
        <v>63</v>
      </c>
      <c r="G5" s="276"/>
      <c r="H5" s="276"/>
      <c r="I5" s="276"/>
      <c r="J5" s="91"/>
      <c r="K5" s="90"/>
      <c r="L5" s="90"/>
      <c r="M5" s="90"/>
      <c r="N5" s="90"/>
      <c r="O5" s="90"/>
      <c r="P5" s="90"/>
      <c r="Q5" s="90"/>
      <c r="R5" s="90"/>
      <c r="S5" s="90"/>
      <c r="T5" s="83"/>
      <c r="U5" s="83"/>
      <c r="V5" s="83"/>
      <c r="W5" s="83"/>
      <c r="X5" s="83"/>
      <c r="Y5" s="83"/>
    </row>
    <row r="6" spans="1:33" s="71" customFormat="1" ht="30" customHeight="1" thickTop="1" thickBot="1">
      <c r="A6" s="142"/>
      <c r="B6" s="106"/>
      <c r="C6" s="130" t="s">
        <v>216</v>
      </c>
      <c r="D6" s="334" t="s">
        <v>107</v>
      </c>
      <c r="E6" s="335"/>
      <c r="F6" s="277"/>
      <c r="G6" s="277"/>
      <c r="H6" s="277"/>
      <c r="I6" s="277"/>
      <c r="J6" s="91"/>
      <c r="K6" s="90"/>
      <c r="L6" s="90"/>
      <c r="M6" s="90"/>
      <c r="N6" s="90"/>
      <c r="O6" s="90"/>
      <c r="P6" s="90"/>
      <c r="Q6" s="90"/>
      <c r="R6" s="90"/>
      <c r="S6" s="90"/>
      <c r="T6" s="83"/>
      <c r="U6" s="83"/>
      <c r="V6" s="83"/>
      <c r="W6" s="83"/>
      <c r="X6" s="83"/>
      <c r="Y6" s="83"/>
      <c r="Z6" s="84"/>
      <c r="AA6" s="84"/>
      <c r="AB6" s="97"/>
      <c r="AC6" s="97"/>
      <c r="AD6" s="97"/>
      <c r="AE6" s="97"/>
      <c r="AF6" s="97"/>
      <c r="AG6" s="97"/>
    </row>
    <row r="7" spans="1:33" ht="19.5" customHeight="1" thickTop="1" thickBot="1">
      <c r="A7" s="65"/>
      <c r="B7" s="106"/>
      <c r="C7" s="105"/>
      <c r="D7" s="105" t="s">
        <v>100</v>
      </c>
      <c r="E7" s="105"/>
      <c r="F7" s="295" t="s">
        <v>145</v>
      </c>
      <c r="G7" s="296"/>
      <c r="H7" s="296"/>
      <c r="I7" s="297"/>
      <c r="J7" s="91"/>
      <c r="K7" s="90"/>
      <c r="L7" s="90"/>
      <c r="M7" s="90"/>
      <c r="N7" s="90"/>
      <c r="O7" s="90"/>
      <c r="P7" s="90"/>
      <c r="Q7" s="90"/>
      <c r="R7" s="90"/>
      <c r="S7" s="90"/>
      <c r="T7" s="83"/>
      <c r="U7" s="83"/>
      <c r="V7" s="83"/>
      <c r="W7" s="83"/>
      <c r="X7" s="83"/>
      <c r="Y7" s="83"/>
    </row>
    <row r="8" spans="1:33" ht="30" customHeight="1" thickTop="1" thickBot="1">
      <c r="A8" s="65"/>
      <c r="B8" s="107"/>
      <c r="C8" s="163"/>
      <c r="D8" s="334" t="s">
        <v>101</v>
      </c>
      <c r="E8" s="335"/>
      <c r="F8" s="298"/>
      <c r="G8" s="299"/>
      <c r="H8" s="299"/>
      <c r="I8" s="300"/>
      <c r="J8" s="91"/>
      <c r="K8" s="90"/>
      <c r="L8" s="92"/>
      <c r="M8" s="90"/>
      <c r="N8" s="90"/>
      <c r="O8" s="90"/>
      <c r="P8" s="90"/>
      <c r="Q8" s="90"/>
      <c r="R8" s="90"/>
      <c r="S8" s="90"/>
      <c r="T8" s="83"/>
      <c r="U8" s="83"/>
      <c r="V8" s="83"/>
      <c r="W8" s="83"/>
      <c r="X8" s="83"/>
      <c r="Y8" s="83"/>
    </row>
    <row r="9" spans="1:33" ht="70.150000000000006" customHeight="1" thickTop="1">
      <c r="A9" s="65"/>
      <c r="B9" s="72"/>
      <c r="C9" s="72"/>
      <c r="D9" s="72" t="s">
        <v>208</v>
      </c>
      <c r="E9" s="139" t="s">
        <v>79</v>
      </c>
      <c r="F9" s="139">
        <v>8</v>
      </c>
      <c r="G9" s="139">
        <v>12</v>
      </c>
      <c r="H9" s="139">
        <v>16</v>
      </c>
      <c r="I9" s="139">
        <v>20</v>
      </c>
      <c r="J9" s="89"/>
      <c r="K9" s="90"/>
      <c r="L9" s="90"/>
      <c r="M9" s="90"/>
      <c r="N9" s="90"/>
      <c r="O9" s="90"/>
      <c r="P9" s="90"/>
      <c r="Q9" s="90"/>
      <c r="R9" s="90"/>
      <c r="S9" s="90"/>
      <c r="T9" s="83"/>
      <c r="U9" s="83"/>
      <c r="V9" s="83"/>
      <c r="W9" s="83"/>
      <c r="X9" s="83"/>
      <c r="Y9" s="83"/>
    </row>
    <row r="10" spans="1:33" s="74" customFormat="1" ht="35.1" customHeight="1">
      <c r="A10" s="65"/>
      <c r="B10" s="301" t="s">
        <v>53</v>
      </c>
      <c r="C10" s="302"/>
      <c r="D10" s="302"/>
      <c r="E10" s="303"/>
      <c r="F10" s="118" t="s">
        <v>83</v>
      </c>
      <c r="G10" s="118" t="s">
        <v>84</v>
      </c>
      <c r="H10" s="118" t="s">
        <v>85</v>
      </c>
      <c r="I10" s="119" t="s">
        <v>86</v>
      </c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201"/>
      <c r="U10" s="201"/>
      <c r="V10" s="201"/>
      <c r="W10" s="201"/>
      <c r="X10" s="201"/>
      <c r="Y10" s="83"/>
      <c r="Z10" s="85"/>
      <c r="AA10" s="85"/>
      <c r="AB10" s="202"/>
      <c r="AC10" s="202"/>
      <c r="AD10" s="202"/>
      <c r="AE10" s="202"/>
      <c r="AF10" s="202"/>
      <c r="AG10" s="202"/>
    </row>
    <row r="11" spans="1:33" ht="11.25" customHeight="1">
      <c r="A11" s="65"/>
      <c r="B11" s="65"/>
      <c r="C11" s="65"/>
      <c r="D11" s="65"/>
      <c r="E11" s="332" t="s">
        <v>15</v>
      </c>
      <c r="F11" s="332"/>
      <c r="G11" s="332"/>
      <c r="H11" s="332"/>
      <c r="I11" s="332"/>
      <c r="J11" s="89"/>
      <c r="K11" s="90"/>
      <c r="L11" s="90"/>
      <c r="M11" s="90"/>
      <c r="N11" s="90"/>
      <c r="O11" s="90"/>
      <c r="P11" s="90"/>
      <c r="Q11" s="90"/>
      <c r="R11" s="90"/>
      <c r="S11" s="90"/>
      <c r="T11" s="83"/>
      <c r="U11" s="83"/>
      <c r="V11" s="83"/>
      <c r="W11" s="83"/>
      <c r="X11" s="83"/>
      <c r="Y11" s="83"/>
    </row>
    <row r="12" spans="1:33" ht="11.25" customHeight="1">
      <c r="A12" s="65"/>
      <c r="B12" s="73"/>
      <c r="C12" s="73"/>
      <c r="D12" s="73"/>
      <c r="E12" s="76"/>
      <c r="F12" s="76"/>
      <c r="G12" s="76"/>
      <c r="H12" s="76"/>
      <c r="I12" s="76"/>
      <c r="J12" s="89"/>
      <c r="K12" s="90"/>
      <c r="L12" s="90"/>
      <c r="M12" s="94"/>
      <c r="N12" s="90"/>
      <c r="O12" s="90"/>
      <c r="P12" s="90"/>
      <c r="Q12" s="90"/>
      <c r="R12" s="90"/>
      <c r="S12" s="90"/>
      <c r="T12" s="83"/>
      <c r="U12" s="83"/>
      <c r="V12" s="83"/>
      <c r="W12" s="83"/>
      <c r="X12" s="83"/>
      <c r="Y12" s="83"/>
    </row>
    <row r="13" spans="1:33" ht="46.5" customHeight="1">
      <c r="A13" s="65"/>
      <c r="B13" s="77" t="s">
        <v>108</v>
      </c>
      <c r="C13" s="289" t="s">
        <v>109</v>
      </c>
      <c r="D13" s="289"/>
      <c r="E13" s="289"/>
      <c r="F13" s="289"/>
      <c r="G13" s="289"/>
      <c r="H13" s="289"/>
      <c r="I13" s="290"/>
      <c r="J13" s="89"/>
      <c r="K13" s="90"/>
      <c r="L13" s="90"/>
      <c r="M13" s="94" t="s">
        <v>71</v>
      </c>
      <c r="N13" s="90"/>
      <c r="O13" s="90"/>
      <c r="P13" s="90"/>
      <c r="Q13" s="90"/>
      <c r="R13" s="90"/>
      <c r="S13" s="90"/>
      <c r="T13" s="83" t="s">
        <v>72</v>
      </c>
      <c r="U13" s="83" t="s">
        <v>73</v>
      </c>
      <c r="V13" s="83" t="s">
        <v>74</v>
      </c>
      <c r="W13" s="83" t="s">
        <v>75</v>
      </c>
      <c r="X13" s="83"/>
      <c r="Y13" s="83">
        <f t="shared" ref="Y13:Y18" si="0">Y12+0.5</f>
        <v>0.5</v>
      </c>
    </row>
    <row r="14" spans="1:33" ht="46.5" customHeight="1">
      <c r="A14" s="65"/>
      <c r="B14" s="124" t="s">
        <v>110</v>
      </c>
      <c r="C14" s="125" t="s">
        <v>111</v>
      </c>
      <c r="D14" s="291" t="s">
        <v>112</v>
      </c>
      <c r="E14" s="292"/>
      <c r="F14" s="123"/>
      <c r="G14" s="123"/>
      <c r="H14" s="123"/>
      <c r="I14" s="123"/>
      <c r="J14" s="89"/>
      <c r="K14" s="90"/>
      <c r="L14" s="90"/>
      <c r="M14" s="94" t="e">
        <f t="shared" ref="M14:M16" si="1">IF(COUNTA(F14:I14)&gt;1,"",MATCH("x",E14:I14))</f>
        <v>#N/A</v>
      </c>
      <c r="N14" s="90"/>
      <c r="O14" s="90"/>
      <c r="P14" s="90"/>
      <c r="Q14" s="90"/>
      <c r="R14" s="90"/>
      <c r="S14" s="90"/>
      <c r="T14" s="83">
        <v>2</v>
      </c>
      <c r="U14" s="83">
        <v>3</v>
      </c>
      <c r="V14" s="83">
        <v>4</v>
      </c>
      <c r="W14" s="83">
        <v>5</v>
      </c>
      <c r="X14" s="83" t="s">
        <v>110</v>
      </c>
      <c r="Y14" s="83">
        <f t="shared" si="0"/>
        <v>1</v>
      </c>
    </row>
    <row r="15" spans="1:33" ht="46.5" customHeight="1">
      <c r="A15" s="65"/>
      <c r="B15" s="124" t="s">
        <v>113</v>
      </c>
      <c r="C15" s="125" t="s">
        <v>207</v>
      </c>
      <c r="D15" s="291" t="s">
        <v>212</v>
      </c>
      <c r="E15" s="292"/>
      <c r="F15" s="123"/>
      <c r="G15" s="123"/>
      <c r="H15" s="123"/>
      <c r="I15" s="123"/>
      <c r="J15" s="89"/>
      <c r="K15" s="90"/>
      <c r="L15" s="90"/>
      <c r="M15" s="94" t="e">
        <f t="shared" si="1"/>
        <v>#N/A</v>
      </c>
      <c r="N15" s="90"/>
      <c r="O15" s="90"/>
      <c r="P15" s="90"/>
      <c r="Q15" s="90"/>
      <c r="R15" s="90"/>
      <c r="S15" s="90"/>
      <c r="T15" s="83">
        <v>2</v>
      </c>
      <c r="U15" s="83">
        <v>3</v>
      </c>
      <c r="V15" s="83">
        <v>4</v>
      </c>
      <c r="W15" s="83">
        <v>5</v>
      </c>
      <c r="X15" s="83" t="s">
        <v>113</v>
      </c>
      <c r="Y15" s="83">
        <f t="shared" si="0"/>
        <v>1.5</v>
      </c>
    </row>
    <row r="16" spans="1:33" ht="46.5" customHeight="1">
      <c r="A16" s="65"/>
      <c r="B16" s="124" t="s">
        <v>114</v>
      </c>
      <c r="C16" s="125" t="s">
        <v>115</v>
      </c>
      <c r="D16" s="291" t="s">
        <v>116</v>
      </c>
      <c r="E16" s="292"/>
      <c r="F16" s="123"/>
      <c r="G16" s="123"/>
      <c r="H16" s="123"/>
      <c r="I16" s="123"/>
      <c r="J16" s="89"/>
      <c r="K16" s="90"/>
      <c r="L16" s="90"/>
      <c r="M16" s="94" t="e">
        <f t="shared" si="1"/>
        <v>#N/A</v>
      </c>
      <c r="N16" s="90"/>
      <c r="O16" s="90"/>
      <c r="P16" s="90"/>
      <c r="Q16" s="90"/>
      <c r="R16" s="90"/>
      <c r="S16" s="90"/>
      <c r="T16" s="83">
        <v>2</v>
      </c>
      <c r="U16" s="83">
        <v>3</v>
      </c>
      <c r="V16" s="83">
        <v>4</v>
      </c>
      <c r="W16" s="83">
        <v>5</v>
      </c>
      <c r="X16" s="83" t="s">
        <v>114</v>
      </c>
      <c r="Y16" s="83">
        <f t="shared" si="0"/>
        <v>2</v>
      </c>
    </row>
    <row r="17" spans="1:33" ht="46.5" customHeight="1">
      <c r="A17" s="65"/>
      <c r="B17" s="124" t="s">
        <v>108</v>
      </c>
      <c r="C17" s="125" t="s">
        <v>205</v>
      </c>
      <c r="D17" s="291" t="s">
        <v>204</v>
      </c>
      <c r="E17" s="292"/>
      <c r="F17" s="123"/>
      <c r="G17" s="123"/>
      <c r="H17" s="123"/>
      <c r="I17" s="123"/>
      <c r="J17" s="89"/>
      <c r="K17" s="90"/>
      <c r="L17" s="90"/>
      <c r="M17" s="94" t="e">
        <f t="shared" ref="M17" si="2">IF(COUNTA(F17:I17)&gt;1,"",MATCH("x",E17:I17))</f>
        <v>#N/A</v>
      </c>
      <c r="N17" s="90"/>
      <c r="O17" s="90"/>
      <c r="P17" s="90"/>
      <c r="Q17" s="90"/>
      <c r="R17" s="90"/>
      <c r="S17" s="90"/>
      <c r="T17" s="83">
        <v>2</v>
      </c>
      <c r="U17" s="83">
        <v>3</v>
      </c>
      <c r="V17" s="83">
        <v>4</v>
      </c>
      <c r="W17" s="83">
        <v>5</v>
      </c>
      <c r="X17" s="83" t="s">
        <v>108</v>
      </c>
      <c r="Y17" s="83">
        <f t="shared" si="0"/>
        <v>2.5</v>
      </c>
    </row>
    <row r="18" spans="1:33" ht="40.15" customHeight="1">
      <c r="A18" s="145"/>
      <c r="B18" s="145"/>
      <c r="C18" s="145"/>
      <c r="D18" s="145"/>
      <c r="E18" s="145"/>
      <c r="F18" s="145"/>
      <c r="G18" s="145"/>
      <c r="H18" s="145"/>
      <c r="I18" s="145"/>
      <c r="J18" s="89"/>
      <c r="K18" s="90"/>
      <c r="L18" s="90"/>
      <c r="M18" s="94"/>
      <c r="N18" s="90"/>
      <c r="O18" s="90"/>
      <c r="P18" s="90"/>
      <c r="Q18" s="90"/>
      <c r="R18" s="90"/>
      <c r="S18" s="90"/>
      <c r="T18" s="83"/>
      <c r="U18" s="83"/>
      <c r="V18" s="83"/>
      <c r="W18" s="83"/>
      <c r="X18" s="83"/>
      <c r="Y18" s="83">
        <f t="shared" si="0"/>
        <v>3</v>
      </c>
    </row>
    <row r="19" spans="1:33" s="102" customFormat="1" ht="25.15" customHeight="1">
      <c r="A19" s="112"/>
      <c r="B19" s="307" t="s">
        <v>106</v>
      </c>
      <c r="C19" s="308"/>
      <c r="D19" s="308"/>
      <c r="E19" s="308"/>
      <c r="F19" s="308"/>
      <c r="G19" s="308"/>
      <c r="H19" s="308"/>
      <c r="I19" s="309"/>
      <c r="J19" s="234"/>
      <c r="K19" s="203"/>
      <c r="L19" s="203"/>
      <c r="M19" s="204"/>
      <c r="N19" s="203"/>
      <c r="O19" s="203"/>
      <c r="P19" s="203"/>
      <c r="Q19" s="203"/>
      <c r="R19" s="203"/>
      <c r="S19" s="203"/>
      <c r="T19" s="205"/>
      <c r="U19" s="205"/>
      <c r="V19" s="205"/>
      <c r="W19" s="205"/>
      <c r="X19" s="205"/>
      <c r="Y19" s="205"/>
      <c r="Z19" s="206"/>
      <c r="AA19" s="207"/>
      <c r="AB19" s="208"/>
      <c r="AC19" s="208"/>
      <c r="AD19" s="208"/>
      <c r="AE19" s="208"/>
      <c r="AF19" s="208"/>
      <c r="AG19" s="208"/>
    </row>
    <row r="20" spans="1:33" s="102" customFormat="1" ht="21" customHeight="1">
      <c r="A20" s="112"/>
      <c r="B20" s="311" t="s">
        <v>91</v>
      </c>
      <c r="C20" s="312"/>
      <c r="D20" s="312"/>
      <c r="E20" s="312"/>
      <c r="F20" s="312"/>
      <c r="G20" s="312"/>
      <c r="H20" s="312"/>
      <c r="I20" s="313"/>
      <c r="J20" s="234"/>
      <c r="K20" s="203"/>
      <c r="L20" s="203"/>
      <c r="M20" s="204"/>
      <c r="N20" s="203"/>
      <c r="O20" s="203"/>
      <c r="P20" s="203"/>
      <c r="Q20" s="203"/>
      <c r="R20" s="203"/>
      <c r="S20" s="203"/>
      <c r="T20" s="205"/>
      <c r="U20" s="205"/>
      <c r="V20" s="205"/>
      <c r="W20" s="205"/>
      <c r="X20" s="205"/>
      <c r="Y20" s="205"/>
      <c r="Z20" s="206"/>
      <c r="AA20" s="207"/>
      <c r="AB20" s="208"/>
      <c r="AC20" s="208"/>
      <c r="AD20" s="208"/>
      <c r="AE20" s="208"/>
      <c r="AF20" s="208"/>
      <c r="AG20" s="208"/>
    </row>
    <row r="21" spans="1:33" s="102" customFormat="1" ht="21" customHeight="1">
      <c r="A21" s="112"/>
      <c r="B21" s="223" t="s">
        <v>102</v>
      </c>
      <c r="C21" s="328" t="s">
        <v>98</v>
      </c>
      <c r="D21" s="328"/>
      <c r="E21" s="328"/>
      <c r="F21" s="328"/>
      <c r="G21" s="328"/>
      <c r="H21" s="328"/>
      <c r="I21" s="329"/>
      <c r="J21" s="234"/>
      <c r="K21" s="203"/>
      <c r="L21" s="203"/>
      <c r="M21" s="204"/>
      <c r="N21" s="203"/>
      <c r="O21" s="203"/>
      <c r="P21" s="203"/>
      <c r="Q21" s="203"/>
      <c r="R21" s="203"/>
      <c r="S21" s="203"/>
      <c r="T21" s="205"/>
      <c r="U21" s="205"/>
      <c r="V21" s="205"/>
      <c r="W21" s="205"/>
      <c r="X21" s="205"/>
      <c r="Y21" s="205"/>
      <c r="Z21" s="206"/>
      <c r="AA21" s="207"/>
      <c r="AB21" s="208"/>
      <c r="AC21" s="208"/>
      <c r="AD21" s="208"/>
      <c r="AE21" s="208"/>
      <c r="AF21" s="208"/>
      <c r="AG21" s="208"/>
    </row>
    <row r="22" spans="1:33" s="102" customFormat="1" ht="21" customHeight="1">
      <c r="A22" s="112"/>
      <c r="B22" s="223" t="s">
        <v>92</v>
      </c>
      <c r="C22" s="328" t="s">
        <v>95</v>
      </c>
      <c r="D22" s="328"/>
      <c r="E22" s="328"/>
      <c r="F22" s="328"/>
      <c r="G22" s="328"/>
      <c r="H22" s="328"/>
      <c r="I22" s="329"/>
      <c r="J22" s="234"/>
      <c r="K22" s="203"/>
      <c r="L22" s="203"/>
      <c r="M22" s="204"/>
      <c r="N22" s="203"/>
      <c r="O22" s="203"/>
      <c r="P22" s="203"/>
      <c r="Q22" s="203"/>
      <c r="R22" s="203"/>
      <c r="S22" s="203"/>
      <c r="T22" s="205"/>
      <c r="U22" s="205"/>
      <c r="V22" s="205"/>
      <c r="W22" s="205"/>
      <c r="X22" s="205"/>
      <c r="Y22" s="205"/>
      <c r="Z22" s="206"/>
      <c r="AA22" s="207"/>
      <c r="AB22" s="208"/>
      <c r="AC22" s="208"/>
      <c r="AD22" s="208"/>
      <c r="AE22" s="208"/>
      <c r="AF22" s="208"/>
      <c r="AG22" s="208"/>
    </row>
    <row r="23" spans="1:33" s="102" customFormat="1" ht="21" customHeight="1">
      <c r="A23" s="112"/>
      <c r="B23" s="223" t="s">
        <v>93</v>
      </c>
      <c r="C23" s="328" t="s">
        <v>96</v>
      </c>
      <c r="D23" s="328"/>
      <c r="E23" s="328"/>
      <c r="F23" s="328"/>
      <c r="G23" s="328"/>
      <c r="H23" s="328"/>
      <c r="I23" s="329"/>
      <c r="J23" s="234"/>
      <c r="K23" s="203"/>
      <c r="L23" s="203"/>
      <c r="M23" s="204"/>
      <c r="N23" s="203"/>
      <c r="O23" s="203"/>
      <c r="P23" s="203"/>
      <c r="Q23" s="203"/>
      <c r="R23" s="203"/>
      <c r="S23" s="203"/>
      <c r="T23" s="205"/>
      <c r="U23" s="205"/>
      <c r="V23" s="205"/>
      <c r="W23" s="205"/>
      <c r="X23" s="205"/>
      <c r="Y23" s="205"/>
      <c r="Z23" s="206"/>
      <c r="AA23" s="207"/>
      <c r="AB23" s="208"/>
      <c r="AC23" s="208"/>
      <c r="AD23" s="208"/>
      <c r="AE23" s="208"/>
      <c r="AF23" s="208"/>
      <c r="AG23" s="208"/>
    </row>
    <row r="24" spans="1:33" s="102" customFormat="1" ht="21" customHeight="1">
      <c r="A24" s="112"/>
      <c r="B24" s="223" t="s">
        <v>94</v>
      </c>
      <c r="C24" s="328" t="s">
        <v>97</v>
      </c>
      <c r="D24" s="328"/>
      <c r="E24" s="328"/>
      <c r="F24" s="328"/>
      <c r="G24" s="328"/>
      <c r="H24" s="328"/>
      <c r="I24" s="329"/>
      <c r="J24" s="234"/>
      <c r="K24" s="203"/>
      <c r="L24" s="203"/>
      <c r="M24" s="204"/>
      <c r="N24" s="203"/>
      <c r="O24" s="203"/>
      <c r="P24" s="203"/>
      <c r="Q24" s="203"/>
      <c r="R24" s="203"/>
      <c r="S24" s="203"/>
      <c r="T24" s="205"/>
      <c r="U24" s="205"/>
      <c r="V24" s="205"/>
      <c r="W24" s="205"/>
      <c r="X24" s="205"/>
      <c r="Y24" s="205"/>
      <c r="Z24" s="206"/>
      <c r="AA24" s="207"/>
      <c r="AB24" s="208"/>
      <c r="AC24" s="208"/>
      <c r="AD24" s="208"/>
      <c r="AE24" s="208"/>
      <c r="AF24" s="208"/>
      <c r="AG24" s="208"/>
    </row>
    <row r="25" spans="1:33" s="102" customFormat="1" ht="30" customHeight="1">
      <c r="A25" s="112"/>
      <c r="B25" s="100"/>
      <c r="C25" s="100"/>
      <c r="D25" s="100"/>
      <c r="E25" s="101"/>
      <c r="F25" s="100"/>
      <c r="G25" s="100"/>
      <c r="H25" s="100"/>
      <c r="I25" s="100"/>
      <c r="J25" s="234"/>
      <c r="K25" s="203"/>
      <c r="L25" s="203"/>
      <c r="M25" s="204"/>
      <c r="N25" s="203"/>
      <c r="O25" s="203"/>
      <c r="P25" s="203"/>
      <c r="Q25" s="203"/>
      <c r="R25" s="203"/>
      <c r="S25" s="203"/>
      <c r="T25" s="205"/>
      <c r="U25" s="205"/>
      <c r="V25" s="205"/>
      <c r="W25" s="205"/>
      <c r="X25" s="205"/>
      <c r="Y25" s="205"/>
      <c r="Z25" s="206"/>
      <c r="AA25" s="207"/>
      <c r="AB25" s="208"/>
      <c r="AC25" s="208"/>
      <c r="AD25" s="208"/>
      <c r="AE25" s="208"/>
      <c r="AF25" s="208"/>
      <c r="AG25" s="208"/>
    </row>
    <row r="26" spans="1:33" ht="25.15" customHeight="1">
      <c r="A26" s="116"/>
      <c r="B26" s="278" t="s">
        <v>23</v>
      </c>
      <c r="C26" s="476" t="s">
        <v>76</v>
      </c>
      <c r="D26" s="477"/>
      <c r="E26" s="478"/>
      <c r="F26" s="279" t="s">
        <v>89</v>
      </c>
      <c r="G26" s="279"/>
      <c r="H26" s="279"/>
      <c r="I26" s="279"/>
      <c r="J26" s="91"/>
      <c r="K26" s="90"/>
      <c r="L26" s="90"/>
      <c r="M26" s="94"/>
      <c r="N26" s="90"/>
      <c r="O26" s="90" t="s">
        <v>24</v>
      </c>
      <c r="P26" s="90">
        <v>0</v>
      </c>
      <c r="Q26" s="90"/>
      <c r="R26" s="90"/>
      <c r="S26" s="90"/>
      <c r="T26" s="83"/>
      <c r="U26" s="83"/>
      <c r="V26" s="83"/>
      <c r="W26" s="83"/>
      <c r="X26" s="83"/>
      <c r="Y26" s="83">
        <f t="shared" ref="Y26:Y31" si="3">Y25+0.5</f>
        <v>0.5</v>
      </c>
      <c r="Z26" s="86"/>
    </row>
    <row r="27" spans="1:33" ht="25.15" customHeight="1">
      <c r="A27" s="116"/>
      <c r="B27" s="278"/>
      <c r="C27" s="475"/>
      <c r="D27" s="315"/>
      <c r="E27" s="316"/>
      <c r="F27" s="210" t="s">
        <v>83</v>
      </c>
      <c r="G27" s="210" t="s">
        <v>84</v>
      </c>
      <c r="H27" s="210" t="s">
        <v>85</v>
      </c>
      <c r="I27" s="211" t="s">
        <v>86</v>
      </c>
      <c r="J27" s="91"/>
      <c r="K27" s="90"/>
      <c r="L27" s="90"/>
      <c r="M27" s="94"/>
      <c r="N27" s="90"/>
      <c r="O27" s="90" t="s">
        <v>25</v>
      </c>
      <c r="P27" s="90">
        <v>18</v>
      </c>
      <c r="Q27" s="90" t="s">
        <v>77</v>
      </c>
      <c r="R27" s="90">
        <f>R28-P27</f>
        <v>0</v>
      </c>
      <c r="S27" s="90"/>
      <c r="T27" s="83"/>
      <c r="U27" s="83"/>
      <c r="V27" s="83"/>
      <c r="W27" s="83"/>
      <c r="X27" s="83"/>
      <c r="Y27" s="83">
        <f t="shared" si="3"/>
        <v>1</v>
      </c>
      <c r="Z27" s="86"/>
    </row>
    <row r="28" spans="1:33" ht="25.15" customHeight="1">
      <c r="A28" s="116"/>
      <c r="B28" s="278"/>
      <c r="C28" s="317"/>
      <c r="D28" s="318"/>
      <c r="E28" s="319"/>
      <c r="F28" s="212"/>
      <c r="G28" s="213"/>
      <c r="H28" s="212"/>
      <c r="I28" s="212"/>
      <c r="J28" s="91"/>
      <c r="K28" s="90"/>
      <c r="L28" s="90"/>
      <c r="M28" s="94" t="e">
        <f>IF(COUNTA(F28:I28)&gt;1,"",MATCH("X",F28:I28))</f>
        <v>#N/A</v>
      </c>
      <c r="N28" s="90"/>
      <c r="O28" s="90" t="s">
        <v>26</v>
      </c>
      <c r="P28" s="90">
        <v>9</v>
      </c>
      <c r="Q28" s="90" t="s">
        <v>27</v>
      </c>
      <c r="R28" s="90">
        <f>R29-P28</f>
        <v>18</v>
      </c>
      <c r="S28" s="90"/>
      <c r="T28" s="83"/>
      <c r="U28" s="83"/>
      <c r="V28" s="83"/>
      <c r="W28" s="83"/>
      <c r="X28" s="83"/>
      <c r="Y28" s="83">
        <f t="shared" si="3"/>
        <v>1.5</v>
      </c>
      <c r="Z28" s="86"/>
    </row>
    <row r="29" spans="1:33" ht="30" customHeight="1">
      <c r="A29" s="116"/>
      <c r="B29" s="278"/>
      <c r="C29" s="317"/>
      <c r="D29" s="318"/>
      <c r="E29" s="319"/>
      <c r="F29" s="288"/>
      <c r="G29" s="288"/>
      <c r="H29" s="288"/>
      <c r="I29" s="288"/>
      <c r="J29" s="91"/>
      <c r="K29" s="90"/>
      <c r="L29" s="90"/>
      <c r="M29" s="94"/>
      <c r="N29" s="90"/>
      <c r="O29" s="90" t="s">
        <v>28</v>
      </c>
      <c r="P29" s="90">
        <v>9</v>
      </c>
      <c r="Q29" s="90" t="s">
        <v>29</v>
      </c>
      <c r="R29" s="90">
        <f>R30-P29</f>
        <v>27</v>
      </c>
      <c r="S29" s="90"/>
      <c r="T29" s="83"/>
      <c r="U29" s="83"/>
      <c r="V29" s="83"/>
      <c r="W29" s="83"/>
      <c r="X29" s="83"/>
      <c r="Y29" s="83">
        <f t="shared" si="3"/>
        <v>2</v>
      </c>
      <c r="Z29" s="86"/>
    </row>
    <row r="30" spans="1:33" ht="30" customHeight="1">
      <c r="A30" s="116"/>
      <c r="B30" s="278"/>
      <c r="C30" s="317"/>
      <c r="D30" s="318"/>
      <c r="E30" s="319"/>
      <c r="F30" s="288"/>
      <c r="G30" s="288"/>
      <c r="H30" s="288"/>
      <c r="I30" s="288"/>
      <c r="J30" s="91"/>
      <c r="K30" s="90"/>
      <c r="L30" s="90"/>
      <c r="M30" s="94"/>
      <c r="N30" s="90"/>
      <c r="O30" s="90" t="s">
        <v>30</v>
      </c>
      <c r="P30" s="90">
        <v>9</v>
      </c>
      <c r="Q30" s="90" t="s">
        <v>31</v>
      </c>
      <c r="R30" s="90">
        <f>P31-P30</f>
        <v>36</v>
      </c>
      <c r="S30" s="90"/>
      <c r="T30" s="83"/>
      <c r="U30" s="83"/>
      <c r="V30" s="83"/>
      <c r="W30" s="83"/>
      <c r="X30" s="83"/>
      <c r="Y30" s="83">
        <f t="shared" si="3"/>
        <v>2.5</v>
      </c>
      <c r="Z30" s="86"/>
    </row>
    <row r="31" spans="1:33" ht="164.25" customHeight="1">
      <c r="A31" s="116"/>
      <c r="B31" s="278"/>
      <c r="C31" s="317"/>
      <c r="D31" s="318"/>
      <c r="E31" s="319"/>
      <c r="F31" s="288"/>
      <c r="G31" s="288"/>
      <c r="H31" s="288"/>
      <c r="I31" s="288"/>
      <c r="J31" s="91"/>
      <c r="K31" s="90"/>
      <c r="L31" s="90"/>
      <c r="M31" s="94"/>
      <c r="N31" s="90"/>
      <c r="O31" s="90" t="s">
        <v>32</v>
      </c>
      <c r="P31" s="90">
        <v>45</v>
      </c>
      <c r="Q31" s="90"/>
      <c r="R31" s="90">
        <f>P31</f>
        <v>45</v>
      </c>
      <c r="S31" s="90"/>
      <c r="T31" s="83"/>
      <c r="U31" s="83"/>
      <c r="V31" s="83"/>
      <c r="W31" s="83"/>
      <c r="X31" s="83"/>
      <c r="Y31" s="83">
        <f t="shared" si="3"/>
        <v>3</v>
      </c>
      <c r="Z31" s="86"/>
    </row>
    <row r="32" spans="1:33" ht="26.25" customHeight="1">
      <c r="A32" s="116"/>
      <c r="B32" s="278"/>
      <c r="C32" s="317"/>
      <c r="D32" s="318"/>
      <c r="E32" s="319"/>
      <c r="F32" s="310" t="s">
        <v>66</v>
      </c>
      <c r="G32" s="310"/>
      <c r="H32" s="310"/>
      <c r="I32" s="310"/>
      <c r="J32" s="91"/>
      <c r="K32" s="90"/>
      <c r="L32" s="90"/>
      <c r="M32" s="94"/>
      <c r="N32" s="90"/>
      <c r="O32" s="90"/>
      <c r="P32" s="90"/>
      <c r="Q32" s="90"/>
      <c r="R32" s="90"/>
      <c r="S32" s="90"/>
      <c r="T32" s="83"/>
      <c r="U32" s="83"/>
      <c r="V32" s="83"/>
      <c r="W32" s="83"/>
      <c r="X32" s="83"/>
      <c r="Y32" s="83"/>
      <c r="Z32" s="86"/>
    </row>
    <row r="33" spans="1:33" ht="33" customHeight="1">
      <c r="A33" s="116"/>
      <c r="B33" s="278"/>
      <c r="C33" s="320"/>
      <c r="D33" s="321"/>
      <c r="E33" s="322"/>
      <c r="F33" s="461" t="s">
        <v>223</v>
      </c>
      <c r="G33" s="461"/>
      <c r="H33" s="461" t="s">
        <v>219</v>
      </c>
      <c r="I33" s="461"/>
      <c r="J33" s="91"/>
      <c r="K33" s="90"/>
      <c r="L33" s="90"/>
      <c r="M33" s="94"/>
      <c r="N33" s="90"/>
      <c r="O33" s="90"/>
      <c r="P33" s="90"/>
      <c r="Q33" s="90"/>
      <c r="R33" s="90"/>
      <c r="S33" s="90"/>
      <c r="T33" s="83"/>
      <c r="U33" s="83"/>
      <c r="V33" s="83"/>
      <c r="W33" s="83"/>
      <c r="X33" s="83"/>
      <c r="Y33" s="83"/>
      <c r="Z33" s="86"/>
    </row>
    <row r="34" spans="1:33" s="98" customFormat="1" ht="28.5" customHeight="1">
      <c r="A34" s="113"/>
      <c r="F34" s="331" t="s">
        <v>90</v>
      </c>
      <c r="G34" s="331"/>
      <c r="H34" s="331"/>
      <c r="I34" s="331"/>
      <c r="J34" s="232"/>
      <c r="K34" s="215"/>
      <c r="L34" s="215"/>
      <c r="M34" s="215"/>
      <c r="N34" s="215"/>
      <c r="O34" s="215"/>
      <c r="P34" s="215" t="s">
        <v>29</v>
      </c>
      <c r="Q34" s="215"/>
      <c r="R34" s="215"/>
      <c r="S34" s="215"/>
      <c r="T34" s="216"/>
      <c r="U34" s="216"/>
      <c r="V34" s="216"/>
      <c r="W34" s="216"/>
      <c r="X34" s="216"/>
      <c r="Y34" s="216"/>
      <c r="Z34" s="217"/>
      <c r="AA34" s="217"/>
      <c r="AB34" s="218"/>
      <c r="AC34" s="218"/>
      <c r="AD34" s="218"/>
      <c r="AE34" s="218"/>
      <c r="AF34" s="218"/>
      <c r="AG34" s="218"/>
    </row>
    <row r="35" spans="1:33" s="98" customFormat="1" ht="30" customHeight="1">
      <c r="A35" s="117"/>
      <c r="B35" s="330" t="s">
        <v>104</v>
      </c>
      <c r="C35" s="330"/>
      <c r="D35" s="330"/>
      <c r="E35" s="330"/>
      <c r="F35" s="330"/>
      <c r="G35" s="330"/>
      <c r="H35" s="330"/>
      <c r="I35" s="330"/>
      <c r="J35" s="232"/>
      <c r="K35" s="215"/>
      <c r="L35" s="215"/>
      <c r="M35" s="215"/>
      <c r="N35" s="215"/>
      <c r="O35" s="215"/>
      <c r="P35" s="215" t="s">
        <v>31</v>
      </c>
      <c r="Q35" s="215"/>
      <c r="R35" s="215"/>
      <c r="S35" s="215"/>
      <c r="T35" s="216"/>
      <c r="U35" s="216"/>
      <c r="V35" s="216"/>
      <c r="W35" s="216"/>
      <c r="X35" s="216"/>
      <c r="Y35" s="216"/>
      <c r="Z35" s="217"/>
      <c r="AA35" s="217"/>
      <c r="AB35" s="218"/>
      <c r="AC35" s="218"/>
      <c r="AD35" s="218"/>
      <c r="AE35" s="218"/>
      <c r="AF35" s="218"/>
      <c r="AG35" s="218"/>
    </row>
    <row r="36" spans="1:33" s="99" customFormat="1" ht="30" customHeight="1">
      <c r="A36" s="209"/>
      <c r="B36" s="214" t="s">
        <v>105</v>
      </c>
      <c r="C36" s="214"/>
      <c r="D36" s="323" t="s">
        <v>103</v>
      </c>
      <c r="E36" s="324"/>
      <c r="F36" s="325" t="s">
        <v>99</v>
      </c>
      <c r="G36" s="326"/>
      <c r="H36" s="326"/>
      <c r="I36" s="327"/>
      <c r="J36" s="233"/>
      <c r="K36" s="219"/>
      <c r="L36" s="219"/>
      <c r="M36" s="219"/>
      <c r="N36" s="219"/>
      <c r="O36" s="219"/>
      <c r="P36" s="219"/>
      <c r="Q36" s="219"/>
      <c r="R36" s="219"/>
      <c r="S36" s="219"/>
      <c r="T36" s="220"/>
      <c r="U36" s="220"/>
      <c r="V36" s="220"/>
      <c r="W36" s="220"/>
      <c r="X36" s="220"/>
      <c r="Y36" s="220"/>
      <c r="Z36" s="221"/>
      <c r="AA36" s="221"/>
      <c r="AB36" s="222"/>
      <c r="AC36" s="222"/>
      <c r="AD36" s="222"/>
      <c r="AE36" s="222"/>
      <c r="AF36" s="222"/>
      <c r="AG36" s="222"/>
    </row>
    <row r="37" spans="1:33" s="98" customFormat="1" ht="28.5" customHeight="1">
      <c r="A37" s="117"/>
      <c r="B37" s="254"/>
      <c r="C37" s="255"/>
      <c r="D37" s="255" t="s">
        <v>218</v>
      </c>
      <c r="E37" s="254"/>
      <c r="F37" s="254"/>
      <c r="G37" s="254"/>
      <c r="H37" s="254"/>
      <c r="I37" s="254"/>
      <c r="J37" s="232"/>
      <c r="K37" s="215"/>
      <c r="L37" s="215"/>
      <c r="M37" s="215"/>
      <c r="N37" s="215"/>
      <c r="O37" s="215"/>
      <c r="P37" s="215"/>
      <c r="Q37" s="215"/>
      <c r="R37" s="215"/>
      <c r="S37" s="215"/>
      <c r="T37" s="216"/>
      <c r="U37" s="216"/>
      <c r="V37" s="216"/>
      <c r="W37" s="216"/>
      <c r="X37" s="216"/>
      <c r="Y37" s="216"/>
      <c r="Z37" s="217"/>
      <c r="AA37" s="217"/>
      <c r="AB37" s="218"/>
      <c r="AC37" s="218"/>
      <c r="AD37" s="218"/>
      <c r="AE37" s="218"/>
      <c r="AF37" s="218"/>
      <c r="AG37" s="218"/>
    </row>
    <row r="38" spans="1:33" s="98" customFormat="1" ht="28.5" customHeight="1">
      <c r="A38" s="117"/>
      <c r="B38" s="254"/>
      <c r="C38" s="255"/>
      <c r="D38" s="255" t="s">
        <v>218</v>
      </c>
      <c r="E38" s="254"/>
      <c r="F38" s="254"/>
      <c r="G38" s="254"/>
      <c r="H38" s="254"/>
      <c r="I38" s="254"/>
      <c r="J38" s="232"/>
      <c r="K38" s="215"/>
      <c r="L38" s="215"/>
      <c r="M38" s="215"/>
      <c r="N38" s="215"/>
      <c r="O38" s="215"/>
      <c r="P38" s="215"/>
      <c r="Q38" s="215"/>
      <c r="R38" s="215"/>
      <c r="S38" s="215"/>
      <c r="T38" s="216"/>
      <c r="U38" s="216"/>
      <c r="V38" s="216"/>
      <c r="W38" s="216"/>
      <c r="X38" s="216"/>
      <c r="Y38" s="216"/>
      <c r="Z38" s="217"/>
      <c r="AA38" s="217"/>
      <c r="AB38" s="218"/>
      <c r="AC38" s="218"/>
      <c r="AD38" s="218"/>
      <c r="AE38" s="218"/>
      <c r="AF38" s="218"/>
      <c r="AG38" s="218"/>
    </row>
    <row r="39" spans="1:33" s="98" customFormat="1" ht="28.5" customHeight="1">
      <c r="A39" s="117"/>
      <c r="B39" s="254"/>
      <c r="C39" s="460"/>
      <c r="D39" s="255" t="s">
        <v>218</v>
      </c>
      <c r="E39" s="254"/>
      <c r="F39" s="254"/>
      <c r="G39" s="254"/>
      <c r="H39" s="254"/>
      <c r="I39" s="254"/>
      <c r="J39" s="232"/>
      <c r="K39" s="215"/>
      <c r="L39" s="215"/>
      <c r="M39" s="215"/>
      <c r="N39" s="215"/>
      <c r="O39" s="215"/>
      <c r="P39" s="215"/>
      <c r="Q39" s="215"/>
      <c r="R39" s="215"/>
      <c r="S39" s="215"/>
      <c r="T39" s="216"/>
      <c r="U39" s="216"/>
      <c r="V39" s="216"/>
      <c r="W39" s="216"/>
      <c r="X39" s="216"/>
      <c r="Y39" s="216"/>
      <c r="Z39" s="217"/>
      <c r="AA39" s="217"/>
      <c r="AB39" s="218"/>
      <c r="AC39" s="218"/>
      <c r="AD39" s="218"/>
      <c r="AE39" s="218"/>
      <c r="AF39" s="218"/>
      <c r="AG39" s="218"/>
    </row>
    <row r="40" spans="1:33" s="98" customFormat="1" ht="28.5" customHeight="1">
      <c r="A40" s="117"/>
      <c r="B40" s="254"/>
      <c r="C40" s="254"/>
      <c r="D40" s="254"/>
      <c r="E40" s="254"/>
      <c r="F40" s="254"/>
      <c r="G40" s="254"/>
      <c r="H40" s="254"/>
      <c r="I40" s="254"/>
      <c r="J40" s="232"/>
      <c r="K40" s="215"/>
      <c r="L40" s="215"/>
      <c r="M40" s="215"/>
      <c r="N40" s="215"/>
      <c r="O40" s="215"/>
      <c r="P40" s="215"/>
      <c r="Q40" s="215"/>
      <c r="R40" s="215"/>
      <c r="S40" s="215"/>
      <c r="T40" s="216"/>
      <c r="U40" s="216"/>
      <c r="V40" s="216"/>
      <c r="W40" s="216"/>
      <c r="X40" s="216"/>
      <c r="Y40" s="216"/>
      <c r="Z40" s="217"/>
      <c r="AA40" s="217"/>
      <c r="AB40" s="218"/>
      <c r="AC40" s="218"/>
      <c r="AD40" s="218"/>
      <c r="AE40" s="218"/>
      <c r="AF40" s="218"/>
      <c r="AG40" s="218"/>
    </row>
    <row r="41" spans="1:33" s="98" customFormat="1" ht="28.5" customHeight="1">
      <c r="A41" s="117"/>
      <c r="B41" s="254"/>
      <c r="C41" s="254"/>
      <c r="D41" s="254"/>
      <c r="E41" s="254"/>
      <c r="F41" s="254"/>
      <c r="G41" s="254"/>
      <c r="H41" s="254"/>
      <c r="I41" s="254"/>
      <c r="J41" s="232"/>
      <c r="K41" s="215"/>
      <c r="L41" s="215"/>
      <c r="M41" s="215"/>
      <c r="N41" s="215"/>
      <c r="O41" s="215"/>
      <c r="P41" s="215"/>
      <c r="Q41" s="215"/>
      <c r="R41" s="215"/>
      <c r="S41" s="215"/>
      <c r="T41" s="216"/>
      <c r="U41" s="216"/>
      <c r="V41" s="216"/>
      <c r="W41" s="216"/>
      <c r="X41" s="216"/>
      <c r="Y41" s="216"/>
      <c r="Z41" s="217"/>
      <c r="AA41" s="217"/>
      <c r="AB41" s="218"/>
      <c r="AC41" s="218"/>
      <c r="AD41" s="218"/>
      <c r="AE41" s="218"/>
      <c r="AF41" s="218"/>
      <c r="AG41" s="218"/>
    </row>
    <row r="42" spans="1:33" ht="15.75" customHeight="1">
      <c r="A42" s="111"/>
      <c r="B42" s="72"/>
      <c r="D42" s="72"/>
      <c r="E42" s="80"/>
      <c r="F42" s="72"/>
      <c r="G42" s="72"/>
      <c r="H42" s="72"/>
      <c r="I42" s="72"/>
      <c r="J42" s="89"/>
      <c r="K42" s="90"/>
      <c r="L42" s="90"/>
      <c r="M42" s="90"/>
      <c r="N42" s="90"/>
      <c r="O42" s="90"/>
      <c r="P42" s="90"/>
      <c r="Q42" s="90"/>
      <c r="R42" s="90"/>
      <c r="S42" s="90"/>
      <c r="T42" s="83"/>
      <c r="U42" s="83"/>
      <c r="V42" s="83"/>
      <c r="W42" s="83"/>
      <c r="X42" s="83"/>
      <c r="Y42" s="83"/>
    </row>
  </sheetData>
  <dataConsolidate/>
  <mergeCells count="32">
    <mergeCell ref="C13:I13"/>
    <mergeCell ref="B19:I19"/>
    <mergeCell ref="B20:I20"/>
    <mergeCell ref="C21:I21"/>
    <mergeCell ref="C22:I22"/>
    <mergeCell ref="D15:E15"/>
    <mergeCell ref="D17:E17"/>
    <mergeCell ref="D14:E14"/>
    <mergeCell ref="D16:E16"/>
    <mergeCell ref="F34:I34"/>
    <mergeCell ref="B35:I35"/>
    <mergeCell ref="D36:E36"/>
    <mergeCell ref="F36:I36"/>
    <mergeCell ref="C23:I23"/>
    <mergeCell ref="C24:I24"/>
    <mergeCell ref="B26:B33"/>
    <mergeCell ref="F29:I31"/>
    <mergeCell ref="F26:I26"/>
    <mergeCell ref="F32:I32"/>
    <mergeCell ref="C26:E26"/>
    <mergeCell ref="C27:E33"/>
    <mergeCell ref="C1:I1"/>
    <mergeCell ref="F7:I7"/>
    <mergeCell ref="F8:I8"/>
    <mergeCell ref="B10:E10"/>
    <mergeCell ref="E11:I11"/>
    <mergeCell ref="F3:I3"/>
    <mergeCell ref="F4:I4"/>
    <mergeCell ref="F5:I5"/>
    <mergeCell ref="D6:E6"/>
    <mergeCell ref="F6:I6"/>
    <mergeCell ref="D8:E8"/>
  </mergeCells>
  <conditionalFormatting sqref="F14:I14">
    <cfRule type="duplicateValues" dxfId="21" priority="9"/>
  </conditionalFormatting>
  <conditionalFormatting sqref="F15:I15">
    <cfRule type="duplicateValues" dxfId="20" priority="3"/>
  </conditionalFormatting>
  <conditionalFormatting sqref="F16:I16">
    <cfRule type="duplicateValues" dxfId="19" priority="2"/>
  </conditionalFormatting>
  <conditionalFormatting sqref="F17:I17">
    <cfRule type="duplicateValues" dxfId="18" priority="1"/>
  </conditionalFormatting>
  <dataValidations count="5">
    <dataValidation type="list" allowBlank="1" showInputMessage="1" showErrorMessage="1" sqref="C6">
      <formula1>"Activités physiques pour tous,Activités aquatiques et de la natation"</formula1>
    </dataValidation>
    <dataValidation showInputMessage="1" sqref="C4 A2"/>
    <dataValidation allowBlank="1" showInputMessage="1" sqref="C2"/>
    <dataValidation type="list" allowBlank="1" showErrorMessage="1" promptTitle="Statut de l'enseignant" sqref="B4">
      <formula1>"M,Mme"</formula1>
    </dataValidation>
    <dataValidation type="list" allowBlank="1" showInputMessage="1" showErrorMessage="1" sqref="C37:C39">
      <formula1>"Marion VINCENT LHOSTE,Frédéric GOUBY,Frédéric VITURAT, Séverine RIBERON,Laurent ROBIN"</formula1>
    </dataValidation>
  </dataValidations>
  <pageMargins left="0.31496062992125984" right="0.31496062992125984" top="0.3543307086614173" bottom="0.3543307086614173" header="0.31496062992125984" footer="0.31496062992125984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A56"/>
  <sheetViews>
    <sheetView showGridLines="0" zoomScale="85" zoomScaleNormal="85" workbookViewId="0">
      <selection activeCell="C41" sqref="C41:E47"/>
    </sheetView>
  </sheetViews>
  <sheetFormatPr baseColWidth="10" defaultColWidth="9.125" defaultRowHeight="15.75"/>
  <cols>
    <col min="1" max="1" width="4" style="115" customWidth="1"/>
    <col min="2" max="2" width="11.125" style="70" customWidth="1"/>
    <col min="3" max="3" width="59.625" style="70" customWidth="1"/>
    <col min="4" max="4" width="49.125" style="70" customWidth="1"/>
    <col min="5" max="5" width="26" style="70" customWidth="1"/>
    <col min="6" max="9" width="13.5" style="70" customWidth="1"/>
    <col min="10" max="10" width="52.125" style="97" customWidth="1"/>
    <col min="11" max="11" width="2.625" style="97" customWidth="1"/>
    <col min="12" max="12" width="6.75" style="97" customWidth="1"/>
    <col min="13" max="13" width="8.75" style="97" customWidth="1"/>
    <col min="14" max="14" width="2.5" style="97" customWidth="1"/>
    <col min="15" max="19" width="9.125" style="97"/>
    <col min="20" max="27" width="9.125" style="84"/>
    <col min="28" max="47" width="9.125" style="97"/>
    <col min="48" max="16384" width="9.125" style="70"/>
  </cols>
  <sheetData>
    <row r="1" spans="1:47" s="64" customFormat="1" ht="47.1" customHeight="1">
      <c r="A1" s="109"/>
      <c r="B1" s="224" t="s">
        <v>162</v>
      </c>
      <c r="C1" s="273" t="s">
        <v>163</v>
      </c>
      <c r="D1" s="274"/>
      <c r="E1" s="274"/>
      <c r="F1" s="274"/>
      <c r="G1" s="274"/>
      <c r="H1" s="274"/>
      <c r="I1" s="275"/>
      <c r="J1" s="87"/>
      <c r="K1" s="88"/>
      <c r="L1" s="88"/>
      <c r="M1" s="88"/>
      <c r="N1" s="88"/>
      <c r="O1" s="88"/>
      <c r="P1" s="88"/>
      <c r="Q1" s="88"/>
      <c r="R1" s="88"/>
      <c r="S1" s="88"/>
      <c r="T1" s="81"/>
      <c r="U1" s="81"/>
      <c r="V1" s="81"/>
      <c r="W1" s="81"/>
      <c r="X1" s="81"/>
      <c r="Y1" s="81"/>
      <c r="Z1" s="82"/>
      <c r="AA1" s="82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</row>
    <row r="2" spans="1:47" ht="52.5" customHeight="1" thickBot="1">
      <c r="A2" s="110"/>
      <c r="B2" s="66"/>
      <c r="C2" s="67" t="s">
        <v>78</v>
      </c>
      <c r="D2" s="68"/>
      <c r="E2" s="69"/>
      <c r="F2" s="69"/>
      <c r="G2" s="69"/>
      <c r="H2" s="69"/>
      <c r="I2" s="69"/>
      <c r="J2" s="89"/>
      <c r="K2" s="90"/>
      <c r="L2" s="90"/>
      <c r="M2" s="90"/>
      <c r="N2" s="90"/>
      <c r="O2" s="90"/>
      <c r="P2" s="90"/>
      <c r="Q2" s="90"/>
      <c r="R2" s="90"/>
      <c r="S2" s="90"/>
      <c r="T2" s="83"/>
      <c r="U2" s="83"/>
      <c r="V2" s="83"/>
      <c r="W2" s="83"/>
      <c r="X2" s="83"/>
      <c r="Y2" s="83"/>
    </row>
    <row r="3" spans="1:47" ht="18.75" customHeight="1" thickTop="1" thickBot="1">
      <c r="A3" s="111"/>
      <c r="B3" s="103" t="s">
        <v>37</v>
      </c>
      <c r="C3" s="104" t="s">
        <v>38</v>
      </c>
      <c r="D3" s="105" t="s">
        <v>39</v>
      </c>
      <c r="E3" s="105" t="s">
        <v>41</v>
      </c>
      <c r="F3" s="276" t="s">
        <v>40</v>
      </c>
      <c r="G3" s="276"/>
      <c r="H3" s="276"/>
      <c r="I3" s="276"/>
      <c r="J3" s="91"/>
      <c r="K3" s="90"/>
      <c r="L3" s="90"/>
      <c r="M3" s="90"/>
      <c r="N3" s="90"/>
      <c r="O3" s="90"/>
      <c r="P3" s="90"/>
      <c r="Q3" s="90"/>
      <c r="R3" s="90"/>
      <c r="S3" s="90"/>
      <c r="T3" s="83"/>
      <c r="U3" s="83"/>
      <c r="V3" s="83"/>
      <c r="W3" s="83"/>
      <c r="X3" s="83"/>
      <c r="Y3" s="83">
        <v>0</v>
      </c>
    </row>
    <row r="4" spans="1:47" s="71" customFormat="1" ht="30" customHeight="1" thickTop="1" thickBot="1">
      <c r="A4" s="111"/>
      <c r="B4" s="128" t="str">
        <f>'E1'!B4</f>
        <v>M</v>
      </c>
      <c r="C4" s="129" t="str">
        <f>'E1'!C4</f>
        <v>XXXX</v>
      </c>
      <c r="D4" s="168" t="str">
        <f>'E1'!D4</f>
        <v>AAA</v>
      </c>
      <c r="E4" s="246">
        <f>'E1'!E4</f>
        <v>0</v>
      </c>
      <c r="F4" s="277" t="str">
        <f>'E1'!F4:I4</f>
        <v>Lycée Valery LARBAUD</v>
      </c>
      <c r="G4" s="277"/>
      <c r="H4" s="277"/>
      <c r="I4" s="277"/>
      <c r="J4" s="91"/>
      <c r="K4" s="90"/>
      <c r="L4" s="90"/>
      <c r="M4" s="90"/>
      <c r="N4" s="90"/>
      <c r="O4" s="90"/>
      <c r="P4" s="90"/>
      <c r="Q4" s="90"/>
      <c r="R4" s="90"/>
      <c r="S4" s="90"/>
      <c r="T4" s="83"/>
      <c r="U4" s="83"/>
      <c r="V4" s="83"/>
      <c r="W4" s="83"/>
      <c r="X4" s="83"/>
      <c r="Y4" s="83">
        <v>0.5</v>
      </c>
      <c r="Z4" s="84"/>
      <c r="AA4" s="84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</row>
    <row r="5" spans="1:47" ht="19.5" customHeight="1" thickTop="1" thickBot="1">
      <c r="A5" s="111"/>
      <c r="B5" s="106"/>
      <c r="C5" s="105" t="s">
        <v>42</v>
      </c>
      <c r="D5" s="105" t="s">
        <v>43</v>
      </c>
      <c r="E5" s="105"/>
      <c r="F5" s="276" t="s">
        <v>63</v>
      </c>
      <c r="G5" s="276"/>
      <c r="H5" s="276"/>
      <c r="I5" s="276"/>
      <c r="J5" s="91"/>
      <c r="K5" s="90"/>
      <c r="L5" s="90"/>
      <c r="M5" s="90"/>
      <c r="N5" s="90"/>
      <c r="O5" s="90"/>
      <c r="P5" s="90"/>
      <c r="Q5" s="90"/>
      <c r="R5" s="90"/>
      <c r="S5" s="90"/>
      <c r="T5" s="83"/>
      <c r="U5" s="83"/>
      <c r="V5" s="83"/>
      <c r="W5" s="83"/>
      <c r="X5" s="83"/>
      <c r="Y5" s="83">
        <f>Y4+0.5</f>
        <v>1</v>
      </c>
    </row>
    <row r="6" spans="1:47" s="71" customFormat="1" ht="44.25" customHeight="1" thickTop="1" thickBot="1">
      <c r="A6" s="111"/>
      <c r="B6" s="106"/>
      <c r="C6" s="130" t="s">
        <v>216</v>
      </c>
      <c r="D6" s="286" t="s">
        <v>176</v>
      </c>
      <c r="E6" s="287"/>
      <c r="F6" s="277">
        <v>6</v>
      </c>
      <c r="G6" s="277"/>
      <c r="H6" s="277"/>
      <c r="I6" s="277"/>
      <c r="J6" s="91"/>
      <c r="K6" s="90"/>
      <c r="L6" s="90"/>
      <c r="M6" s="90"/>
      <c r="N6" s="90"/>
      <c r="O6" s="90"/>
      <c r="P6" s="90"/>
      <c r="Q6" s="90"/>
      <c r="R6" s="90"/>
      <c r="S6" s="90"/>
      <c r="T6" s="83"/>
      <c r="U6" s="83"/>
      <c r="V6" s="83"/>
      <c r="W6" s="83"/>
      <c r="X6" s="83"/>
      <c r="Y6" s="83">
        <f t="shared" ref="Y6:Y31" si="0">Y5+0.5</f>
        <v>1.5</v>
      </c>
      <c r="Z6" s="84"/>
      <c r="AA6" s="84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</row>
    <row r="7" spans="1:47" ht="19.5" customHeight="1" thickTop="1" thickBot="1">
      <c r="A7" s="111"/>
      <c r="B7" s="106"/>
      <c r="C7" s="105"/>
      <c r="D7" s="105" t="s">
        <v>100</v>
      </c>
      <c r="E7" s="105"/>
      <c r="F7" s="295" t="s">
        <v>145</v>
      </c>
      <c r="G7" s="296"/>
      <c r="H7" s="296"/>
      <c r="I7" s="297"/>
      <c r="J7" s="91"/>
      <c r="K7" s="90"/>
      <c r="L7" s="90"/>
      <c r="M7" s="90"/>
      <c r="N7" s="90"/>
      <c r="O7" s="90"/>
      <c r="P7" s="90"/>
      <c r="Q7" s="90"/>
      <c r="R7" s="90"/>
      <c r="S7" s="90"/>
      <c r="T7" s="83"/>
      <c r="U7" s="83"/>
      <c r="V7" s="83"/>
      <c r="W7" s="83"/>
      <c r="X7" s="83"/>
      <c r="Y7" s="83">
        <f t="shared" si="0"/>
        <v>2</v>
      </c>
    </row>
    <row r="8" spans="1:47" ht="30" customHeight="1" thickTop="1" thickBot="1">
      <c r="A8" s="111"/>
      <c r="B8" s="107"/>
      <c r="C8" s="105"/>
      <c r="D8" s="305" t="s">
        <v>101</v>
      </c>
      <c r="E8" s="306"/>
      <c r="F8" s="338"/>
      <c r="G8" s="339"/>
      <c r="H8" s="339"/>
      <c r="I8" s="382"/>
      <c r="J8" s="91"/>
      <c r="K8" s="90"/>
      <c r="L8" s="92"/>
      <c r="M8" s="90"/>
      <c r="N8" s="90"/>
      <c r="O8" s="90"/>
      <c r="P8" s="90"/>
      <c r="Q8" s="90"/>
      <c r="R8" s="90"/>
      <c r="S8" s="90"/>
      <c r="T8" s="83"/>
      <c r="U8" s="83"/>
      <c r="V8" s="83"/>
      <c r="W8" s="83"/>
      <c r="X8" s="83"/>
      <c r="Y8" s="83">
        <f t="shared" si="0"/>
        <v>2.5</v>
      </c>
    </row>
    <row r="9" spans="1:47" ht="70.5" customHeight="1" thickTop="1">
      <c r="A9" s="111"/>
      <c r="B9" s="72"/>
      <c r="C9" s="72"/>
      <c r="D9" s="72"/>
      <c r="E9" s="139" t="s">
        <v>79</v>
      </c>
      <c r="F9" s="139">
        <v>8</v>
      </c>
      <c r="G9" s="139">
        <v>12</v>
      </c>
      <c r="H9" s="139">
        <v>16</v>
      </c>
      <c r="I9" s="139">
        <v>20</v>
      </c>
      <c r="J9" s="89"/>
      <c r="K9" s="90"/>
      <c r="L9" s="90"/>
      <c r="M9" s="90"/>
      <c r="N9" s="90"/>
      <c r="O9" s="90"/>
      <c r="P9" s="90"/>
      <c r="Q9" s="90"/>
      <c r="R9" s="90"/>
      <c r="S9" s="90"/>
      <c r="T9" s="83"/>
      <c r="U9" s="83"/>
      <c r="V9" s="83"/>
      <c r="W9" s="83"/>
      <c r="X9" s="83"/>
      <c r="Y9" s="83">
        <f t="shared" si="0"/>
        <v>3</v>
      </c>
    </row>
    <row r="10" spans="1:47" s="74" customFormat="1" ht="35.1" customHeight="1" thickBot="1">
      <c r="A10" s="111"/>
      <c r="B10" s="383" t="s">
        <v>53</v>
      </c>
      <c r="C10" s="384"/>
      <c r="D10" s="384"/>
      <c r="E10" s="385"/>
      <c r="F10" s="188" t="s">
        <v>83</v>
      </c>
      <c r="G10" s="188" t="s">
        <v>84</v>
      </c>
      <c r="H10" s="188" t="s">
        <v>85</v>
      </c>
      <c r="I10" s="189" t="s">
        <v>86</v>
      </c>
      <c r="J10" s="93"/>
      <c r="K10" s="94"/>
      <c r="L10" s="94"/>
      <c r="M10" s="94"/>
      <c r="N10" s="94"/>
      <c r="O10" s="94"/>
      <c r="P10" s="94"/>
      <c r="Q10" s="94"/>
      <c r="R10" s="94"/>
      <c r="S10" s="94"/>
      <c r="T10" s="201"/>
      <c r="U10" s="201"/>
      <c r="V10" s="201"/>
      <c r="W10" s="201"/>
      <c r="X10" s="201"/>
      <c r="Y10" s="83">
        <f t="shared" si="0"/>
        <v>3.5</v>
      </c>
      <c r="Z10" s="85"/>
      <c r="AA10" s="85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</row>
    <row r="11" spans="1:47" s="74" customFormat="1" ht="24.75" customHeight="1" thickTop="1" thickBot="1">
      <c r="A11" s="116"/>
      <c r="B11" s="191"/>
      <c r="C11" s="152"/>
      <c r="D11" s="191"/>
      <c r="E11" s="191"/>
      <c r="F11" s="295" t="s">
        <v>145</v>
      </c>
      <c r="G11" s="296"/>
      <c r="H11" s="296"/>
      <c r="I11" s="297"/>
      <c r="J11" s="235"/>
      <c r="K11" s="94"/>
      <c r="L11" s="94"/>
      <c r="M11" s="94"/>
      <c r="N11" s="94"/>
      <c r="O11" s="94"/>
      <c r="P11" s="94"/>
      <c r="Q11" s="94"/>
      <c r="R11" s="94"/>
      <c r="S11" s="94"/>
      <c r="T11" s="201"/>
      <c r="U11" s="201"/>
      <c r="V11" s="201"/>
      <c r="W11" s="201"/>
      <c r="X11" s="201"/>
      <c r="Y11" s="83"/>
      <c r="Z11" s="85"/>
      <c r="AA11" s="85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</row>
    <row r="12" spans="1:47" s="74" customFormat="1" ht="35.1" customHeight="1" thickTop="1" thickBot="1">
      <c r="A12" s="116"/>
      <c r="B12" s="191"/>
      <c r="C12" s="152" t="s">
        <v>144</v>
      </c>
      <c r="D12" s="191"/>
      <c r="E12" s="191"/>
      <c r="F12" s="338"/>
      <c r="G12" s="339"/>
      <c r="H12" s="339"/>
      <c r="I12" s="382"/>
      <c r="J12" s="235"/>
      <c r="K12" s="94"/>
      <c r="L12" s="94"/>
      <c r="M12" s="94"/>
      <c r="N12" s="94"/>
      <c r="O12" s="94"/>
      <c r="P12" s="94"/>
      <c r="Q12" s="94"/>
      <c r="R12" s="94"/>
      <c r="S12" s="94"/>
      <c r="T12" s="201"/>
      <c r="U12" s="201"/>
      <c r="V12" s="201"/>
      <c r="W12" s="201"/>
      <c r="X12" s="201"/>
      <c r="Y12" s="83"/>
      <c r="Z12" s="85"/>
      <c r="AA12" s="85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</row>
    <row r="13" spans="1:47" ht="11.25" customHeight="1" thickTop="1">
      <c r="A13" s="111"/>
      <c r="B13" s="190"/>
      <c r="C13" s="190"/>
      <c r="D13" s="190"/>
      <c r="E13" s="386" t="s">
        <v>15</v>
      </c>
      <c r="F13" s="386"/>
      <c r="G13" s="386"/>
      <c r="H13" s="386"/>
      <c r="I13" s="386"/>
      <c r="J13" s="89"/>
      <c r="K13" s="90"/>
      <c r="L13" s="90"/>
      <c r="M13" s="90"/>
      <c r="N13" s="90"/>
      <c r="O13" s="90"/>
      <c r="P13" s="90"/>
      <c r="Q13" s="90"/>
      <c r="R13" s="90"/>
      <c r="S13" s="90"/>
      <c r="T13" s="83"/>
      <c r="U13" s="83"/>
      <c r="V13" s="83"/>
      <c r="W13" s="83"/>
      <c r="X13" s="83"/>
      <c r="Y13" s="83">
        <f>Y10+0.5</f>
        <v>4</v>
      </c>
    </row>
    <row r="14" spans="1:47" ht="40.15" customHeight="1">
      <c r="A14" s="111"/>
      <c r="B14" s="75" t="s">
        <v>167</v>
      </c>
      <c r="C14" s="282" t="s">
        <v>179</v>
      </c>
      <c r="D14" s="282"/>
      <c r="E14" s="282"/>
      <c r="F14" s="282"/>
      <c r="G14" s="282"/>
      <c r="H14" s="282"/>
      <c r="I14" s="283"/>
      <c r="J14" s="89"/>
      <c r="K14" s="90"/>
      <c r="L14" s="90"/>
      <c r="M14" s="94" t="s">
        <v>71</v>
      </c>
      <c r="N14" s="90"/>
      <c r="O14" s="90"/>
      <c r="P14" s="90"/>
      <c r="Q14" s="90"/>
      <c r="R14" s="90"/>
      <c r="S14" s="90"/>
      <c r="T14" s="83" t="s">
        <v>72</v>
      </c>
      <c r="U14" s="83" t="s">
        <v>73</v>
      </c>
      <c r="V14" s="83" t="s">
        <v>74</v>
      </c>
      <c r="W14" s="83" t="s">
        <v>75</v>
      </c>
      <c r="X14" s="83"/>
      <c r="Y14" s="83">
        <f t="shared" si="0"/>
        <v>4.5</v>
      </c>
    </row>
    <row r="15" spans="1:47" ht="35.1" customHeight="1">
      <c r="A15" s="111"/>
      <c r="B15" s="121" t="s">
        <v>164</v>
      </c>
      <c r="C15" s="122" t="s">
        <v>180</v>
      </c>
      <c r="D15" s="280" t="s">
        <v>182</v>
      </c>
      <c r="E15" s="281"/>
      <c r="F15" s="123"/>
      <c r="G15" s="123"/>
      <c r="H15" s="123"/>
      <c r="I15" s="123"/>
      <c r="J15" s="89"/>
      <c r="K15" s="90"/>
      <c r="L15" s="90"/>
      <c r="M15" s="94" t="e">
        <f t="shared" ref="M15:M31" si="1">IF(COUNTA(F15:I15)&gt;1,"",MATCH("x",E15:I15))</f>
        <v>#N/A</v>
      </c>
      <c r="N15" s="90"/>
      <c r="O15" s="90"/>
      <c r="P15" s="90"/>
      <c r="Q15" s="90"/>
      <c r="R15" s="90"/>
      <c r="S15" s="90"/>
      <c r="T15" s="83">
        <v>2</v>
      </c>
      <c r="U15" s="83">
        <v>3</v>
      </c>
      <c r="V15" s="83">
        <v>4</v>
      </c>
      <c r="W15" s="83">
        <v>5</v>
      </c>
      <c r="X15" s="83" t="s">
        <v>164</v>
      </c>
      <c r="Y15" s="83">
        <f t="shared" si="0"/>
        <v>5</v>
      </c>
    </row>
    <row r="16" spans="1:47" ht="35.25" customHeight="1">
      <c r="A16" s="111"/>
      <c r="B16" s="121" t="s">
        <v>165</v>
      </c>
      <c r="C16" s="122" t="s">
        <v>181</v>
      </c>
      <c r="D16" s="280" t="s">
        <v>183</v>
      </c>
      <c r="E16" s="281"/>
      <c r="F16" s="123"/>
      <c r="G16" s="123"/>
      <c r="H16" s="123"/>
      <c r="I16" s="123"/>
      <c r="J16" s="89"/>
      <c r="K16" s="90"/>
      <c r="L16" s="95"/>
      <c r="M16" s="94" t="e">
        <f t="shared" si="1"/>
        <v>#N/A</v>
      </c>
      <c r="N16" s="90"/>
      <c r="O16" s="90"/>
      <c r="P16" s="90"/>
      <c r="Q16" s="90"/>
      <c r="R16" s="90"/>
      <c r="S16" s="90"/>
      <c r="T16" s="83">
        <v>2</v>
      </c>
      <c r="U16" s="83">
        <v>3</v>
      </c>
      <c r="V16" s="83">
        <v>4</v>
      </c>
      <c r="W16" s="83">
        <v>5</v>
      </c>
      <c r="X16" s="83" t="s">
        <v>165</v>
      </c>
      <c r="Y16" s="83">
        <f t="shared" si="0"/>
        <v>5.5</v>
      </c>
    </row>
    <row r="17" spans="1:47" ht="44.25" customHeight="1" thickBot="1">
      <c r="A17" s="111"/>
      <c r="B17" s="121" t="s">
        <v>166</v>
      </c>
      <c r="C17" s="122" t="s">
        <v>210</v>
      </c>
      <c r="D17" s="280" t="s">
        <v>184</v>
      </c>
      <c r="E17" s="281"/>
      <c r="F17" s="123"/>
      <c r="G17" s="123"/>
      <c r="H17" s="123"/>
      <c r="I17" s="123"/>
      <c r="J17" s="89"/>
      <c r="K17" s="90"/>
      <c r="L17" s="90"/>
      <c r="M17" s="94" t="e">
        <f t="shared" si="1"/>
        <v>#N/A</v>
      </c>
      <c r="N17" s="90"/>
      <c r="O17" s="90"/>
      <c r="P17" s="90"/>
      <c r="Q17" s="90"/>
      <c r="R17" s="90"/>
      <c r="S17" s="90"/>
      <c r="T17" s="83">
        <v>2</v>
      </c>
      <c r="U17" s="83">
        <v>3</v>
      </c>
      <c r="V17" s="83">
        <v>4</v>
      </c>
      <c r="W17" s="83">
        <v>5</v>
      </c>
      <c r="X17" s="83" t="s">
        <v>166</v>
      </c>
      <c r="Y17" s="83">
        <f t="shared" si="0"/>
        <v>6</v>
      </c>
    </row>
    <row r="18" spans="1:47" ht="25.5" customHeight="1" thickTop="1" thickBot="1">
      <c r="A18" s="146"/>
      <c r="B18" s="146"/>
      <c r="C18" s="146"/>
      <c r="D18" s="146"/>
      <c r="E18" s="146"/>
      <c r="F18" s="295" t="s">
        <v>145</v>
      </c>
      <c r="G18" s="296"/>
      <c r="H18" s="296"/>
      <c r="I18" s="297"/>
      <c r="J18" s="90"/>
      <c r="K18" s="90"/>
      <c r="L18" s="90"/>
      <c r="M18" s="94"/>
      <c r="N18" s="90"/>
      <c r="O18" s="90"/>
      <c r="P18" s="90"/>
      <c r="Q18" s="90"/>
      <c r="R18" s="90"/>
      <c r="S18" s="90"/>
      <c r="T18" s="83"/>
      <c r="U18" s="83"/>
      <c r="V18" s="83"/>
      <c r="W18" s="83"/>
      <c r="X18" s="83"/>
      <c r="Y18" s="83"/>
    </row>
    <row r="19" spans="1:47" s="74" customFormat="1" ht="35.1" customHeight="1" thickTop="1" thickBot="1">
      <c r="A19" s="116"/>
      <c r="B19" s="191"/>
      <c r="C19" s="152" t="s">
        <v>186</v>
      </c>
      <c r="D19" s="191"/>
      <c r="E19" s="191"/>
      <c r="F19" s="338"/>
      <c r="G19" s="339"/>
      <c r="H19" s="339"/>
      <c r="I19" s="382"/>
      <c r="J19" s="235"/>
      <c r="K19" s="94"/>
      <c r="L19" s="94"/>
      <c r="M19" s="94"/>
      <c r="N19" s="94"/>
      <c r="O19" s="94"/>
      <c r="P19" s="94"/>
      <c r="Q19" s="94"/>
      <c r="R19" s="94"/>
      <c r="S19" s="94"/>
      <c r="T19" s="201"/>
      <c r="U19" s="201"/>
      <c r="V19" s="201"/>
      <c r="W19" s="201"/>
      <c r="X19" s="201"/>
      <c r="Y19" s="83"/>
      <c r="Z19" s="85"/>
      <c r="AA19" s="85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</row>
    <row r="20" spans="1:47" ht="11.25" customHeight="1" thickTop="1">
      <c r="A20" s="111"/>
      <c r="B20" s="73"/>
      <c r="C20" s="73"/>
      <c r="D20" s="73"/>
      <c r="E20" s="76" t="s">
        <v>15</v>
      </c>
      <c r="F20" s="76"/>
      <c r="G20" s="76"/>
      <c r="H20" s="76"/>
      <c r="I20" s="76"/>
      <c r="J20" s="89"/>
      <c r="K20" s="90"/>
      <c r="L20" s="90"/>
      <c r="M20" s="94"/>
      <c r="N20" s="90"/>
      <c r="O20" s="90"/>
      <c r="P20" s="90"/>
      <c r="Q20" s="90"/>
      <c r="R20" s="90"/>
      <c r="S20" s="90"/>
      <c r="T20" s="83"/>
      <c r="U20" s="83"/>
      <c r="V20" s="83"/>
      <c r="W20" s="83"/>
      <c r="X20" s="83"/>
      <c r="Y20" s="83">
        <f>Y17+0.5</f>
        <v>6.5</v>
      </c>
    </row>
    <row r="21" spans="1:47" ht="40.15" customHeight="1">
      <c r="A21" s="111"/>
      <c r="B21" s="77" t="s">
        <v>168</v>
      </c>
      <c r="C21" s="289" t="s">
        <v>185</v>
      </c>
      <c r="D21" s="289"/>
      <c r="E21" s="289"/>
      <c r="F21" s="289"/>
      <c r="G21" s="289"/>
      <c r="H21" s="289"/>
      <c r="I21" s="290"/>
      <c r="J21" s="89"/>
      <c r="K21" s="90"/>
      <c r="L21" s="90"/>
      <c r="M21" s="94"/>
      <c r="N21" s="90"/>
      <c r="O21" s="90"/>
      <c r="P21" s="90"/>
      <c r="Q21" s="90"/>
      <c r="R21" s="90"/>
      <c r="S21" s="90"/>
      <c r="T21" s="83"/>
      <c r="U21" s="83"/>
      <c r="V21" s="83"/>
      <c r="W21" s="83"/>
      <c r="X21" s="83"/>
      <c r="Y21" s="83">
        <f t="shared" si="0"/>
        <v>7</v>
      </c>
    </row>
    <row r="22" spans="1:47" ht="41.25" customHeight="1">
      <c r="A22" s="111"/>
      <c r="B22" s="124" t="s">
        <v>169</v>
      </c>
      <c r="C22" s="125" t="s">
        <v>187</v>
      </c>
      <c r="D22" s="291" t="s">
        <v>190</v>
      </c>
      <c r="E22" s="292"/>
      <c r="F22" s="123"/>
      <c r="G22" s="123"/>
      <c r="H22" s="123"/>
      <c r="I22" s="123"/>
      <c r="J22" s="89"/>
      <c r="K22" s="90"/>
      <c r="L22" s="90"/>
      <c r="M22" s="94" t="e">
        <f t="shared" si="1"/>
        <v>#N/A</v>
      </c>
      <c r="N22" s="90"/>
      <c r="O22" s="90"/>
      <c r="P22" s="90"/>
      <c r="Q22" s="90"/>
      <c r="R22" s="90"/>
      <c r="S22" s="90"/>
      <c r="T22" s="83">
        <v>2</v>
      </c>
      <c r="U22" s="83">
        <v>3</v>
      </c>
      <c r="V22" s="83">
        <v>4</v>
      </c>
      <c r="W22" s="83">
        <v>5</v>
      </c>
      <c r="X22" s="83" t="s">
        <v>169</v>
      </c>
      <c r="Y22" s="83">
        <f t="shared" si="0"/>
        <v>7.5</v>
      </c>
    </row>
    <row r="23" spans="1:47" ht="35.1" customHeight="1">
      <c r="A23" s="111"/>
      <c r="B23" s="124" t="s">
        <v>170</v>
      </c>
      <c r="C23" s="125" t="s">
        <v>188</v>
      </c>
      <c r="D23" s="291" t="s">
        <v>191</v>
      </c>
      <c r="E23" s="292"/>
      <c r="F23" s="123"/>
      <c r="G23" s="123"/>
      <c r="H23" s="123"/>
      <c r="I23" s="123"/>
      <c r="J23" s="89"/>
      <c r="K23" s="90"/>
      <c r="L23" s="90"/>
      <c r="M23" s="94" t="e">
        <f t="shared" si="1"/>
        <v>#N/A</v>
      </c>
      <c r="N23" s="90"/>
      <c r="O23" s="90"/>
      <c r="P23" s="90"/>
      <c r="Q23" s="90"/>
      <c r="R23" s="90"/>
      <c r="S23" s="90"/>
      <c r="T23" s="83">
        <v>2</v>
      </c>
      <c r="U23" s="83">
        <v>3</v>
      </c>
      <c r="V23" s="83">
        <v>4</v>
      </c>
      <c r="W23" s="83">
        <v>5</v>
      </c>
      <c r="X23" s="83" t="s">
        <v>170</v>
      </c>
      <c r="Y23" s="83">
        <f t="shared" si="0"/>
        <v>8</v>
      </c>
    </row>
    <row r="24" spans="1:47" ht="35.1" customHeight="1" thickBot="1">
      <c r="A24" s="111"/>
      <c r="B24" s="124" t="s">
        <v>171</v>
      </c>
      <c r="C24" s="125" t="s">
        <v>189</v>
      </c>
      <c r="D24" s="291" t="s">
        <v>191</v>
      </c>
      <c r="E24" s="292"/>
      <c r="F24" s="123"/>
      <c r="G24" s="123"/>
      <c r="H24" s="123"/>
      <c r="I24" s="123"/>
      <c r="J24" s="89"/>
      <c r="K24" s="90"/>
      <c r="L24" s="90"/>
      <c r="M24" s="94" t="e">
        <f t="shared" si="1"/>
        <v>#N/A</v>
      </c>
      <c r="N24" s="90"/>
      <c r="O24" s="90"/>
      <c r="P24" s="90"/>
      <c r="Q24" s="90"/>
      <c r="R24" s="90"/>
      <c r="S24" s="90"/>
      <c r="T24" s="83">
        <v>2</v>
      </c>
      <c r="U24" s="83">
        <v>3</v>
      </c>
      <c r="V24" s="83">
        <v>4</v>
      </c>
      <c r="W24" s="83">
        <v>5</v>
      </c>
      <c r="X24" s="83" t="s">
        <v>171</v>
      </c>
      <c r="Y24" s="83">
        <f t="shared" si="0"/>
        <v>8.5</v>
      </c>
    </row>
    <row r="25" spans="1:47" s="102" customFormat="1" ht="35.1" customHeight="1" thickTop="1" thickBot="1">
      <c r="A25" s="112"/>
      <c r="B25" s="192"/>
      <c r="C25" s="193"/>
      <c r="D25" s="194"/>
      <c r="E25" s="195"/>
      <c r="F25" s="295" t="s">
        <v>145</v>
      </c>
      <c r="G25" s="296"/>
      <c r="H25" s="296"/>
      <c r="I25" s="297"/>
      <c r="J25" s="234"/>
      <c r="K25" s="203"/>
      <c r="L25" s="203"/>
      <c r="M25" s="204"/>
      <c r="N25" s="203"/>
      <c r="O25" s="203"/>
      <c r="P25" s="203"/>
      <c r="Q25" s="203"/>
      <c r="R25" s="203"/>
      <c r="S25" s="203"/>
      <c r="T25" s="205"/>
      <c r="U25" s="205"/>
      <c r="V25" s="205"/>
      <c r="W25" s="205"/>
      <c r="X25" s="205"/>
      <c r="Y25" s="205"/>
      <c r="Z25" s="207"/>
      <c r="AA25" s="207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</row>
    <row r="26" spans="1:47" s="197" customFormat="1" ht="35.1" customHeight="1" thickTop="1" thickBot="1">
      <c r="A26" s="196"/>
      <c r="B26" s="192"/>
      <c r="C26" s="152" t="s">
        <v>143</v>
      </c>
      <c r="D26" s="194"/>
      <c r="E26" s="195"/>
      <c r="F26" s="338"/>
      <c r="G26" s="339"/>
      <c r="H26" s="339"/>
      <c r="I26" s="382"/>
      <c r="J26" s="236"/>
      <c r="K26" s="237"/>
      <c r="L26" s="237"/>
      <c r="M26" s="238"/>
      <c r="N26" s="237"/>
      <c r="O26" s="237"/>
      <c r="P26" s="237"/>
      <c r="Q26" s="237"/>
      <c r="R26" s="237"/>
      <c r="S26" s="237"/>
      <c r="T26" s="239"/>
      <c r="U26" s="239"/>
      <c r="V26" s="239"/>
      <c r="W26" s="239"/>
      <c r="X26" s="239"/>
      <c r="Y26" s="239"/>
      <c r="Z26" s="240"/>
      <c r="AA26" s="240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</row>
    <row r="27" spans="1:47" ht="11.25" customHeight="1" thickTop="1">
      <c r="A27" s="111"/>
      <c r="B27" s="73"/>
      <c r="C27" s="73"/>
      <c r="D27" s="73"/>
      <c r="E27" s="76" t="s">
        <v>19</v>
      </c>
      <c r="F27" s="76"/>
      <c r="G27" s="76"/>
      <c r="H27" s="76"/>
      <c r="I27" s="76"/>
      <c r="J27" s="89"/>
      <c r="K27" s="90"/>
      <c r="L27" s="90"/>
      <c r="M27" s="94"/>
      <c r="N27" s="90"/>
      <c r="O27" s="90"/>
      <c r="P27" s="90"/>
      <c r="Q27" s="90"/>
      <c r="R27" s="90"/>
      <c r="S27" s="90"/>
      <c r="T27" s="83"/>
      <c r="U27" s="83"/>
      <c r="V27" s="83"/>
      <c r="W27" s="83"/>
      <c r="X27" s="83"/>
      <c r="Y27" s="83">
        <f>Y24+0.5</f>
        <v>9</v>
      </c>
    </row>
    <row r="28" spans="1:47" ht="40.15" customHeight="1">
      <c r="A28" s="111"/>
      <c r="B28" s="78" t="s">
        <v>172</v>
      </c>
      <c r="C28" s="293" t="s">
        <v>192</v>
      </c>
      <c r="D28" s="293"/>
      <c r="E28" s="293"/>
      <c r="F28" s="293"/>
      <c r="G28" s="293"/>
      <c r="H28" s="293"/>
      <c r="I28" s="294"/>
      <c r="J28" s="89"/>
      <c r="K28" s="90"/>
      <c r="L28" s="90"/>
      <c r="M28" s="94"/>
      <c r="N28" s="90"/>
      <c r="O28" s="90"/>
      <c r="P28" s="90"/>
      <c r="Q28" s="90"/>
      <c r="R28" s="90"/>
      <c r="S28" s="90"/>
      <c r="T28" s="83"/>
      <c r="U28" s="83"/>
      <c r="V28" s="83"/>
      <c r="W28" s="83"/>
      <c r="X28" s="83"/>
      <c r="Y28" s="83">
        <f t="shared" si="0"/>
        <v>9.5</v>
      </c>
    </row>
    <row r="29" spans="1:47" ht="35.1" customHeight="1">
      <c r="A29" s="111"/>
      <c r="B29" s="126" t="s">
        <v>173</v>
      </c>
      <c r="C29" s="127" t="s">
        <v>193</v>
      </c>
      <c r="D29" s="284" t="s">
        <v>209</v>
      </c>
      <c r="E29" s="285"/>
      <c r="F29" s="123"/>
      <c r="G29" s="123"/>
      <c r="H29" s="123"/>
      <c r="I29" s="123"/>
      <c r="J29" s="89"/>
      <c r="K29" s="90"/>
      <c r="L29" s="90"/>
      <c r="M29" s="94" t="e">
        <f t="shared" si="1"/>
        <v>#N/A</v>
      </c>
      <c r="N29" s="90"/>
      <c r="O29" s="90"/>
      <c r="P29" s="90"/>
      <c r="Q29" s="90"/>
      <c r="R29" s="90"/>
      <c r="S29" s="90"/>
      <c r="T29" s="83">
        <v>2</v>
      </c>
      <c r="U29" s="83">
        <v>3</v>
      </c>
      <c r="V29" s="83">
        <v>4</v>
      </c>
      <c r="W29" s="83">
        <v>5</v>
      </c>
      <c r="X29" s="83" t="s">
        <v>173</v>
      </c>
      <c r="Y29" s="83">
        <f t="shared" si="0"/>
        <v>10</v>
      </c>
    </row>
    <row r="30" spans="1:47" ht="35.1" customHeight="1">
      <c r="A30" s="111"/>
      <c r="B30" s="126" t="s">
        <v>174</v>
      </c>
      <c r="C30" s="127" t="s">
        <v>194</v>
      </c>
      <c r="D30" s="284" t="s">
        <v>196</v>
      </c>
      <c r="E30" s="285"/>
      <c r="F30" s="123"/>
      <c r="G30" s="123"/>
      <c r="H30" s="123"/>
      <c r="I30" s="123"/>
      <c r="J30" s="89"/>
      <c r="K30" s="90"/>
      <c r="L30" s="90"/>
      <c r="M30" s="94" t="e">
        <f t="shared" si="1"/>
        <v>#N/A</v>
      </c>
      <c r="N30" s="90"/>
      <c r="O30" s="90"/>
      <c r="P30" s="90"/>
      <c r="Q30" s="90"/>
      <c r="R30" s="90"/>
      <c r="S30" s="90"/>
      <c r="T30" s="83">
        <v>2</v>
      </c>
      <c r="U30" s="83">
        <v>3</v>
      </c>
      <c r="V30" s="83">
        <v>4</v>
      </c>
      <c r="W30" s="83">
        <v>5</v>
      </c>
      <c r="X30" s="83" t="s">
        <v>174</v>
      </c>
      <c r="Y30" s="83">
        <f t="shared" si="0"/>
        <v>10.5</v>
      </c>
      <c r="Z30" s="86"/>
    </row>
    <row r="31" spans="1:47" ht="35.1" customHeight="1">
      <c r="A31" s="111"/>
      <c r="B31" s="126" t="s">
        <v>175</v>
      </c>
      <c r="C31" s="127" t="s">
        <v>195</v>
      </c>
      <c r="D31" s="284" t="s">
        <v>197</v>
      </c>
      <c r="E31" s="285"/>
      <c r="F31" s="123"/>
      <c r="G31" s="123"/>
      <c r="H31" s="123"/>
      <c r="I31" s="123"/>
      <c r="J31" s="89"/>
      <c r="K31" s="90"/>
      <c r="L31" s="90"/>
      <c r="M31" s="94" t="e">
        <f t="shared" si="1"/>
        <v>#N/A</v>
      </c>
      <c r="N31" s="90"/>
      <c r="O31" s="94" t="e">
        <f>SUM(M14:M31)</f>
        <v>#N/A</v>
      </c>
      <c r="P31" s="96">
        <f>COUNTA(F15:I17,F22:I24,F29:I31)</f>
        <v>0</v>
      </c>
      <c r="Q31" s="90"/>
      <c r="R31" s="90"/>
      <c r="S31" s="90"/>
      <c r="T31" s="83">
        <v>2</v>
      </c>
      <c r="U31" s="83">
        <v>3</v>
      </c>
      <c r="V31" s="83">
        <v>4</v>
      </c>
      <c r="W31" s="83">
        <v>5</v>
      </c>
      <c r="X31" s="83" t="s">
        <v>175</v>
      </c>
      <c r="Y31" s="83">
        <f t="shared" si="0"/>
        <v>11</v>
      </c>
      <c r="Z31" s="86"/>
    </row>
    <row r="32" spans="1:47" ht="20.25" customHeight="1">
      <c r="A32" s="111"/>
      <c r="C32" s="146"/>
      <c r="D32" s="146"/>
      <c r="E32" s="146"/>
      <c r="F32" s="146"/>
      <c r="G32" s="146"/>
      <c r="H32" s="146"/>
      <c r="I32" s="146"/>
      <c r="J32" s="90"/>
      <c r="K32" s="90"/>
      <c r="L32" s="90"/>
      <c r="M32" s="94"/>
      <c r="N32" s="90"/>
      <c r="O32" s="94"/>
      <c r="P32" s="96"/>
      <c r="Q32" s="90"/>
      <c r="R32" s="90"/>
      <c r="S32" s="90"/>
      <c r="T32" s="83"/>
      <c r="U32" s="83"/>
      <c r="V32" s="83"/>
      <c r="W32" s="83"/>
      <c r="X32" s="83"/>
      <c r="Y32" s="83"/>
      <c r="Z32" s="86"/>
    </row>
    <row r="33" spans="1:53" s="102" customFormat="1" ht="25.15" customHeight="1">
      <c r="A33" s="112"/>
      <c r="B33" s="307" t="s">
        <v>106</v>
      </c>
      <c r="C33" s="308"/>
      <c r="D33" s="308"/>
      <c r="E33" s="308"/>
      <c r="F33" s="308"/>
      <c r="G33" s="308"/>
      <c r="H33" s="308"/>
      <c r="I33" s="309"/>
      <c r="J33" s="234"/>
      <c r="K33" s="203"/>
      <c r="L33" s="203"/>
      <c r="M33" s="204"/>
      <c r="N33" s="203"/>
      <c r="O33" s="203"/>
      <c r="P33" s="203"/>
      <c r="Q33" s="203"/>
      <c r="R33" s="203"/>
      <c r="S33" s="203"/>
      <c r="T33" s="205"/>
      <c r="U33" s="205"/>
      <c r="V33" s="205"/>
      <c r="W33" s="205"/>
      <c r="X33" s="205"/>
      <c r="Y33" s="205"/>
      <c r="Z33" s="206"/>
      <c r="AA33" s="207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181"/>
      <c r="AW33" s="181"/>
      <c r="AX33" s="181"/>
      <c r="AY33" s="181"/>
      <c r="AZ33" s="181"/>
      <c r="BA33" s="181"/>
    </row>
    <row r="34" spans="1:53" s="102" customFormat="1" ht="21" customHeight="1">
      <c r="A34" s="112"/>
      <c r="B34" s="311" t="s">
        <v>91</v>
      </c>
      <c r="C34" s="312"/>
      <c r="D34" s="312"/>
      <c r="E34" s="312"/>
      <c r="F34" s="312"/>
      <c r="G34" s="312"/>
      <c r="H34" s="312"/>
      <c r="I34" s="313"/>
      <c r="J34" s="234"/>
      <c r="K34" s="203"/>
      <c r="L34" s="203"/>
      <c r="M34" s="204"/>
      <c r="N34" s="203"/>
      <c r="O34" s="203"/>
      <c r="P34" s="203"/>
      <c r="Q34" s="203"/>
      <c r="R34" s="203"/>
      <c r="S34" s="203"/>
      <c r="T34" s="205"/>
      <c r="U34" s="205"/>
      <c r="V34" s="205"/>
      <c r="W34" s="205"/>
      <c r="X34" s="205"/>
      <c r="Y34" s="205"/>
      <c r="Z34" s="206"/>
      <c r="AA34" s="207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181"/>
      <c r="AW34" s="181"/>
      <c r="AX34" s="181"/>
      <c r="AY34" s="181"/>
      <c r="AZ34" s="181"/>
      <c r="BA34" s="181"/>
    </row>
    <row r="35" spans="1:53" s="102" customFormat="1" ht="21" customHeight="1">
      <c r="A35" s="112"/>
      <c r="B35" s="223" t="s">
        <v>102</v>
      </c>
      <c r="C35" s="328" t="s">
        <v>98</v>
      </c>
      <c r="D35" s="328"/>
      <c r="E35" s="328"/>
      <c r="F35" s="328"/>
      <c r="G35" s="328"/>
      <c r="H35" s="328"/>
      <c r="I35" s="329"/>
      <c r="J35" s="234"/>
      <c r="K35" s="203"/>
      <c r="L35" s="203"/>
      <c r="M35" s="204"/>
      <c r="N35" s="203"/>
      <c r="O35" s="203"/>
      <c r="P35" s="203"/>
      <c r="Q35" s="203"/>
      <c r="R35" s="203"/>
      <c r="S35" s="203"/>
      <c r="T35" s="205"/>
      <c r="U35" s="205"/>
      <c r="V35" s="205"/>
      <c r="W35" s="205"/>
      <c r="X35" s="205"/>
      <c r="Y35" s="205"/>
      <c r="Z35" s="206"/>
      <c r="AA35" s="207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181"/>
      <c r="AW35" s="181"/>
      <c r="AX35" s="181"/>
      <c r="AY35" s="181"/>
      <c r="AZ35" s="181"/>
      <c r="BA35" s="181"/>
    </row>
    <row r="36" spans="1:53" s="102" customFormat="1" ht="21" customHeight="1">
      <c r="A36" s="112"/>
      <c r="B36" s="223" t="s">
        <v>92</v>
      </c>
      <c r="C36" s="328" t="s">
        <v>95</v>
      </c>
      <c r="D36" s="328"/>
      <c r="E36" s="328"/>
      <c r="F36" s="328"/>
      <c r="G36" s="328"/>
      <c r="H36" s="328"/>
      <c r="I36" s="329"/>
      <c r="J36" s="234"/>
      <c r="K36" s="203"/>
      <c r="L36" s="203"/>
      <c r="M36" s="204"/>
      <c r="N36" s="203"/>
      <c r="O36" s="203"/>
      <c r="P36" s="203"/>
      <c r="Q36" s="203"/>
      <c r="R36" s="203"/>
      <c r="S36" s="203"/>
      <c r="T36" s="205"/>
      <c r="U36" s="205"/>
      <c r="V36" s="205"/>
      <c r="W36" s="205"/>
      <c r="X36" s="205"/>
      <c r="Y36" s="205"/>
      <c r="Z36" s="206"/>
      <c r="AA36" s="207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181"/>
      <c r="AW36" s="181"/>
      <c r="AX36" s="181"/>
      <c r="AY36" s="181"/>
      <c r="AZ36" s="181"/>
      <c r="BA36" s="181"/>
    </row>
    <row r="37" spans="1:53" s="102" customFormat="1" ht="21" customHeight="1">
      <c r="A37" s="112"/>
      <c r="B37" s="223" t="s">
        <v>93</v>
      </c>
      <c r="C37" s="328" t="s">
        <v>96</v>
      </c>
      <c r="D37" s="328"/>
      <c r="E37" s="328"/>
      <c r="F37" s="328"/>
      <c r="G37" s="328"/>
      <c r="H37" s="328"/>
      <c r="I37" s="329"/>
      <c r="J37" s="234"/>
      <c r="K37" s="203"/>
      <c r="L37" s="203"/>
      <c r="M37" s="204"/>
      <c r="N37" s="203"/>
      <c r="O37" s="203"/>
      <c r="P37" s="203"/>
      <c r="Q37" s="203"/>
      <c r="R37" s="203"/>
      <c r="S37" s="203"/>
      <c r="T37" s="205"/>
      <c r="U37" s="205"/>
      <c r="V37" s="205"/>
      <c r="W37" s="205"/>
      <c r="X37" s="205"/>
      <c r="Y37" s="205"/>
      <c r="Z37" s="206"/>
      <c r="AA37" s="207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181"/>
      <c r="AW37" s="181"/>
      <c r="AX37" s="181"/>
      <c r="AY37" s="181"/>
      <c r="AZ37" s="181"/>
      <c r="BA37" s="181"/>
    </row>
    <row r="38" spans="1:53" s="102" customFormat="1" ht="21" customHeight="1">
      <c r="A38" s="112"/>
      <c r="B38" s="223" t="s">
        <v>94</v>
      </c>
      <c r="C38" s="328" t="s">
        <v>97</v>
      </c>
      <c r="D38" s="328"/>
      <c r="E38" s="328"/>
      <c r="F38" s="328"/>
      <c r="G38" s="328"/>
      <c r="H38" s="328"/>
      <c r="I38" s="329"/>
      <c r="J38" s="234"/>
      <c r="K38" s="203"/>
      <c r="L38" s="203"/>
      <c r="M38" s="204"/>
      <c r="N38" s="203"/>
      <c r="O38" s="203"/>
      <c r="P38" s="203"/>
      <c r="Q38" s="203"/>
      <c r="R38" s="203"/>
      <c r="S38" s="203"/>
      <c r="T38" s="205"/>
      <c r="U38" s="205"/>
      <c r="V38" s="205"/>
      <c r="W38" s="205"/>
      <c r="X38" s="205"/>
      <c r="Y38" s="205"/>
      <c r="Z38" s="206"/>
      <c r="AA38" s="207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8"/>
      <c r="AT38" s="208"/>
      <c r="AU38" s="208"/>
      <c r="AV38" s="181"/>
      <c r="AW38" s="181"/>
      <c r="AX38" s="181"/>
      <c r="AY38" s="181"/>
      <c r="AZ38" s="181"/>
      <c r="BA38" s="181"/>
    </row>
    <row r="39" spans="1:53" s="102" customFormat="1" ht="30" customHeight="1">
      <c r="A39" s="112"/>
      <c r="B39" s="100"/>
      <c r="C39" s="100"/>
      <c r="D39" s="100"/>
      <c r="E39" s="101"/>
      <c r="F39" s="100"/>
      <c r="G39" s="100"/>
      <c r="H39" s="100"/>
      <c r="I39" s="100"/>
      <c r="J39" s="234"/>
      <c r="K39" s="203"/>
      <c r="L39" s="203"/>
      <c r="M39" s="204"/>
      <c r="N39" s="203"/>
      <c r="O39" s="203"/>
      <c r="P39" s="203"/>
      <c r="Q39" s="203"/>
      <c r="R39" s="203"/>
      <c r="S39" s="203"/>
      <c r="T39" s="205"/>
      <c r="U39" s="205"/>
      <c r="V39" s="205"/>
      <c r="W39" s="205"/>
      <c r="X39" s="205"/>
      <c r="Y39" s="205"/>
      <c r="Z39" s="206"/>
      <c r="AA39" s="207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208"/>
      <c r="AS39" s="208"/>
      <c r="AT39" s="208"/>
      <c r="AU39" s="208"/>
      <c r="AV39" s="181"/>
      <c r="AW39" s="181"/>
      <c r="AX39" s="181"/>
      <c r="AY39" s="181"/>
      <c r="AZ39" s="181"/>
      <c r="BA39" s="181"/>
    </row>
    <row r="40" spans="1:53" ht="25.15" customHeight="1">
      <c r="A40" s="116"/>
      <c r="B40" s="278" t="s">
        <v>23</v>
      </c>
      <c r="C40" s="479" t="s">
        <v>76</v>
      </c>
      <c r="D40" s="480"/>
      <c r="E40" s="481"/>
      <c r="F40" s="279" t="s">
        <v>89</v>
      </c>
      <c r="G40" s="279"/>
      <c r="H40" s="279"/>
      <c r="I40" s="279"/>
      <c r="J40" s="91"/>
      <c r="K40" s="90"/>
      <c r="L40" s="90"/>
      <c r="M40" s="94"/>
      <c r="N40" s="90"/>
      <c r="O40" s="90" t="s">
        <v>24</v>
      </c>
      <c r="P40" s="90">
        <v>0</v>
      </c>
      <c r="Q40" s="90"/>
      <c r="R40" s="90"/>
      <c r="S40" s="90"/>
      <c r="T40" s="83"/>
      <c r="U40" s="83"/>
      <c r="V40" s="83"/>
      <c r="W40" s="83"/>
      <c r="X40" s="83"/>
      <c r="Y40" s="83">
        <f t="shared" ref="Y40:Y45" si="2">Y39+0.5</f>
        <v>0.5</v>
      </c>
      <c r="Z40" s="86"/>
      <c r="AV40" s="115"/>
      <c r="AW40" s="115"/>
      <c r="AX40" s="115"/>
      <c r="AY40" s="115"/>
      <c r="AZ40" s="115"/>
      <c r="BA40" s="115"/>
    </row>
    <row r="41" spans="1:53" ht="25.15" customHeight="1">
      <c r="A41" s="116"/>
      <c r="B41" s="278"/>
      <c r="C41" s="466"/>
      <c r="D41" s="467"/>
      <c r="E41" s="468"/>
      <c r="F41" s="210" t="s">
        <v>83</v>
      </c>
      <c r="G41" s="210" t="s">
        <v>84</v>
      </c>
      <c r="H41" s="210" t="s">
        <v>85</v>
      </c>
      <c r="I41" s="211" t="s">
        <v>86</v>
      </c>
      <c r="J41" s="91"/>
      <c r="K41" s="90"/>
      <c r="L41" s="90"/>
      <c r="M41" s="94"/>
      <c r="N41" s="90"/>
      <c r="O41" s="90" t="s">
        <v>25</v>
      </c>
      <c r="P41" s="90">
        <v>18</v>
      </c>
      <c r="Q41" s="90" t="s">
        <v>77</v>
      </c>
      <c r="R41" s="90">
        <f>R42-P41</f>
        <v>0</v>
      </c>
      <c r="S41" s="90"/>
      <c r="T41" s="83"/>
      <c r="U41" s="83"/>
      <c r="V41" s="83"/>
      <c r="W41" s="83"/>
      <c r="X41" s="83"/>
      <c r="Y41" s="83">
        <f t="shared" si="2"/>
        <v>1</v>
      </c>
      <c r="Z41" s="86"/>
      <c r="AV41" s="115"/>
      <c r="AW41" s="115"/>
      <c r="AX41" s="115"/>
      <c r="AY41" s="115"/>
      <c r="AZ41" s="115"/>
      <c r="BA41" s="115"/>
    </row>
    <row r="42" spans="1:53" ht="25.15" customHeight="1">
      <c r="A42" s="116"/>
      <c r="B42" s="278"/>
      <c r="C42" s="469"/>
      <c r="D42" s="470"/>
      <c r="E42" s="471"/>
      <c r="F42" s="212"/>
      <c r="G42" s="213"/>
      <c r="H42" s="212"/>
      <c r="I42" s="212"/>
      <c r="J42" s="91"/>
      <c r="K42" s="90"/>
      <c r="L42" s="90"/>
      <c r="M42" s="94" t="e">
        <f>IF(COUNTA(F42:I42)&gt;1,"",MATCH("X",F42:I42))</f>
        <v>#N/A</v>
      </c>
      <c r="N42" s="90"/>
      <c r="O42" s="90" t="s">
        <v>26</v>
      </c>
      <c r="P42" s="90">
        <v>9</v>
      </c>
      <c r="Q42" s="90" t="s">
        <v>27</v>
      </c>
      <c r="R42" s="90">
        <f>R43-P42</f>
        <v>18</v>
      </c>
      <c r="S42" s="90"/>
      <c r="T42" s="83"/>
      <c r="U42" s="83"/>
      <c r="V42" s="83"/>
      <c r="W42" s="83"/>
      <c r="X42" s="83"/>
      <c r="Y42" s="83">
        <f t="shared" si="2"/>
        <v>1.5</v>
      </c>
      <c r="Z42" s="86"/>
      <c r="AV42" s="115"/>
      <c r="AW42" s="115"/>
      <c r="AX42" s="115"/>
      <c r="AY42" s="115"/>
      <c r="AZ42" s="115"/>
      <c r="BA42" s="115"/>
    </row>
    <row r="43" spans="1:53" ht="30" customHeight="1">
      <c r="A43" s="116"/>
      <c r="B43" s="278"/>
      <c r="C43" s="469"/>
      <c r="D43" s="470"/>
      <c r="E43" s="471"/>
      <c r="F43" s="288"/>
      <c r="G43" s="288"/>
      <c r="H43" s="288"/>
      <c r="I43" s="288"/>
      <c r="J43" s="91"/>
      <c r="K43" s="90"/>
      <c r="L43" s="90"/>
      <c r="M43" s="94"/>
      <c r="N43" s="90"/>
      <c r="O43" s="90" t="s">
        <v>28</v>
      </c>
      <c r="P43" s="90">
        <v>9</v>
      </c>
      <c r="Q43" s="90" t="s">
        <v>29</v>
      </c>
      <c r="R43" s="90">
        <f>R44-P43</f>
        <v>27</v>
      </c>
      <c r="S43" s="90"/>
      <c r="T43" s="83"/>
      <c r="U43" s="83"/>
      <c r="V43" s="83"/>
      <c r="W43" s="83"/>
      <c r="X43" s="83"/>
      <c r="Y43" s="83">
        <f t="shared" si="2"/>
        <v>2</v>
      </c>
      <c r="Z43" s="86"/>
      <c r="AV43" s="115"/>
      <c r="AW43" s="115"/>
      <c r="AX43" s="115"/>
      <c r="AY43" s="115"/>
      <c r="AZ43" s="115"/>
      <c r="BA43" s="115"/>
    </row>
    <row r="44" spans="1:53" ht="30" customHeight="1">
      <c r="A44" s="116"/>
      <c r="B44" s="278"/>
      <c r="C44" s="469"/>
      <c r="D44" s="470"/>
      <c r="E44" s="471"/>
      <c r="F44" s="288"/>
      <c r="G44" s="288"/>
      <c r="H44" s="288"/>
      <c r="I44" s="288"/>
      <c r="J44" s="91"/>
      <c r="K44" s="90"/>
      <c r="L44" s="90"/>
      <c r="M44" s="94"/>
      <c r="N44" s="90"/>
      <c r="O44" s="90" t="s">
        <v>30</v>
      </c>
      <c r="P44" s="90">
        <v>9</v>
      </c>
      <c r="Q44" s="90" t="s">
        <v>31</v>
      </c>
      <c r="R44" s="90">
        <f>P45-P44</f>
        <v>36</v>
      </c>
      <c r="S44" s="90"/>
      <c r="T44" s="83"/>
      <c r="U44" s="83"/>
      <c r="V44" s="83"/>
      <c r="W44" s="83"/>
      <c r="X44" s="83"/>
      <c r="Y44" s="83">
        <f t="shared" si="2"/>
        <v>2.5</v>
      </c>
      <c r="Z44" s="86"/>
      <c r="AV44" s="115"/>
      <c r="AW44" s="115"/>
      <c r="AX44" s="115"/>
      <c r="AY44" s="115"/>
      <c r="AZ44" s="115"/>
      <c r="BA44" s="115"/>
    </row>
    <row r="45" spans="1:53" ht="164.25" customHeight="1">
      <c r="A45" s="116"/>
      <c r="B45" s="278"/>
      <c r="C45" s="469"/>
      <c r="D45" s="470"/>
      <c r="E45" s="471"/>
      <c r="F45" s="288"/>
      <c r="G45" s="288"/>
      <c r="H45" s="288"/>
      <c r="I45" s="288"/>
      <c r="J45" s="91"/>
      <c r="K45" s="90"/>
      <c r="L45" s="90"/>
      <c r="M45" s="94"/>
      <c r="N45" s="90"/>
      <c r="O45" s="90" t="s">
        <v>32</v>
      </c>
      <c r="P45" s="90">
        <v>45</v>
      </c>
      <c r="Q45" s="90"/>
      <c r="R45" s="90">
        <f>P45</f>
        <v>45</v>
      </c>
      <c r="S45" s="90"/>
      <c r="T45" s="83"/>
      <c r="U45" s="83"/>
      <c r="V45" s="83"/>
      <c r="W45" s="83"/>
      <c r="X45" s="83"/>
      <c r="Y45" s="83">
        <f t="shared" si="2"/>
        <v>3</v>
      </c>
      <c r="Z45" s="86"/>
      <c r="AV45" s="115"/>
      <c r="AW45" s="115"/>
      <c r="AX45" s="115"/>
      <c r="AY45" s="115"/>
      <c r="AZ45" s="115"/>
      <c r="BA45" s="115"/>
    </row>
    <row r="46" spans="1:53" ht="26.25" customHeight="1">
      <c r="A46" s="116"/>
      <c r="B46" s="278"/>
      <c r="C46" s="469"/>
      <c r="D46" s="470"/>
      <c r="E46" s="471"/>
      <c r="F46" s="310" t="s">
        <v>66</v>
      </c>
      <c r="G46" s="310"/>
      <c r="H46" s="310"/>
      <c r="I46" s="310"/>
      <c r="J46" s="91"/>
      <c r="K46" s="90"/>
      <c r="L46" s="90"/>
      <c r="M46" s="94"/>
      <c r="N46" s="90"/>
      <c r="O46" s="90"/>
      <c r="P46" s="90"/>
      <c r="Q46" s="90"/>
      <c r="R46" s="90"/>
      <c r="S46" s="90"/>
      <c r="T46" s="83"/>
      <c r="U46" s="83"/>
      <c r="V46" s="83"/>
      <c r="W46" s="83"/>
      <c r="X46" s="83"/>
      <c r="Y46" s="83"/>
      <c r="Z46" s="86"/>
      <c r="AV46" s="115"/>
      <c r="AW46" s="115"/>
      <c r="AX46" s="115"/>
      <c r="AY46" s="115"/>
      <c r="AZ46" s="115"/>
      <c r="BA46" s="115"/>
    </row>
    <row r="47" spans="1:53" ht="33" customHeight="1">
      <c r="A47" s="116"/>
      <c r="B47" s="278"/>
      <c r="C47" s="472"/>
      <c r="D47" s="473"/>
      <c r="E47" s="474"/>
      <c r="F47" s="461" t="s">
        <v>224</v>
      </c>
      <c r="G47" s="256"/>
      <c r="H47" s="461" t="s">
        <v>221</v>
      </c>
      <c r="I47" s="461"/>
      <c r="J47" s="91"/>
      <c r="K47" s="90"/>
      <c r="L47" s="90"/>
      <c r="M47" s="94"/>
      <c r="N47" s="90"/>
      <c r="O47" s="90"/>
      <c r="P47" s="90"/>
      <c r="Q47" s="90"/>
      <c r="R47" s="90"/>
      <c r="S47" s="90"/>
      <c r="T47" s="83"/>
      <c r="U47" s="83"/>
      <c r="V47" s="83"/>
      <c r="W47" s="83"/>
      <c r="X47" s="83"/>
      <c r="Y47" s="83"/>
      <c r="Z47" s="86"/>
      <c r="AV47" s="115"/>
      <c r="AW47" s="115"/>
      <c r="AX47" s="115"/>
      <c r="AY47" s="115"/>
      <c r="AZ47" s="115"/>
      <c r="BA47" s="115"/>
    </row>
    <row r="48" spans="1:53" s="98" customFormat="1" ht="28.5" customHeight="1">
      <c r="A48" s="113"/>
      <c r="F48" s="331" t="s">
        <v>90</v>
      </c>
      <c r="G48" s="331"/>
      <c r="H48" s="331"/>
      <c r="I48" s="331"/>
      <c r="J48" s="232"/>
      <c r="K48" s="215"/>
      <c r="L48" s="215"/>
      <c r="M48" s="215"/>
      <c r="N48" s="215"/>
      <c r="O48" s="215"/>
      <c r="P48" s="215" t="s">
        <v>29</v>
      </c>
      <c r="Q48" s="215"/>
      <c r="R48" s="215"/>
      <c r="S48" s="215"/>
      <c r="T48" s="216"/>
      <c r="U48" s="216"/>
      <c r="V48" s="216"/>
      <c r="W48" s="216"/>
      <c r="X48" s="216"/>
      <c r="Y48" s="216"/>
      <c r="Z48" s="217"/>
      <c r="AA48" s="217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184"/>
      <c r="AW48" s="184"/>
      <c r="AX48" s="184"/>
      <c r="AY48" s="184"/>
      <c r="AZ48" s="184"/>
      <c r="BA48" s="184"/>
    </row>
    <row r="49" spans="1:53" s="98" customFormat="1" ht="30" customHeight="1">
      <c r="A49" s="117"/>
      <c r="B49" s="330" t="s">
        <v>104</v>
      </c>
      <c r="C49" s="330"/>
      <c r="D49" s="330"/>
      <c r="E49" s="330"/>
      <c r="F49" s="330"/>
      <c r="G49" s="330"/>
      <c r="H49" s="330"/>
      <c r="I49" s="330"/>
      <c r="J49" s="232"/>
      <c r="K49" s="215"/>
      <c r="L49" s="215"/>
      <c r="M49" s="215"/>
      <c r="N49" s="215"/>
      <c r="O49" s="215"/>
      <c r="P49" s="215" t="s">
        <v>31</v>
      </c>
      <c r="Q49" s="215"/>
      <c r="R49" s="215"/>
      <c r="S49" s="215"/>
      <c r="T49" s="216"/>
      <c r="U49" s="216"/>
      <c r="V49" s="216"/>
      <c r="W49" s="216"/>
      <c r="X49" s="216"/>
      <c r="Y49" s="216"/>
      <c r="Z49" s="217"/>
      <c r="AA49" s="217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184"/>
      <c r="AW49" s="184"/>
      <c r="AX49" s="184"/>
      <c r="AY49" s="184"/>
      <c r="AZ49" s="184"/>
      <c r="BA49" s="184"/>
    </row>
    <row r="50" spans="1:53" s="99" customFormat="1" ht="30" customHeight="1">
      <c r="A50" s="209"/>
      <c r="B50" s="214" t="s">
        <v>105</v>
      </c>
      <c r="C50" s="214"/>
      <c r="D50" s="323" t="s">
        <v>103</v>
      </c>
      <c r="E50" s="324"/>
      <c r="F50" s="325" t="s">
        <v>99</v>
      </c>
      <c r="G50" s="326"/>
      <c r="H50" s="326"/>
      <c r="I50" s="327"/>
      <c r="J50" s="233"/>
      <c r="K50" s="219"/>
      <c r="L50" s="219"/>
      <c r="M50" s="219"/>
      <c r="N50" s="219"/>
      <c r="O50" s="219"/>
      <c r="P50" s="219"/>
      <c r="Q50" s="219"/>
      <c r="R50" s="219"/>
      <c r="S50" s="219"/>
      <c r="T50" s="220"/>
      <c r="U50" s="220"/>
      <c r="V50" s="220"/>
      <c r="W50" s="220"/>
      <c r="X50" s="220"/>
      <c r="Y50" s="220"/>
      <c r="Z50" s="221"/>
      <c r="AA50" s="221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187"/>
      <c r="AW50" s="187"/>
      <c r="AX50" s="187"/>
      <c r="AY50" s="187"/>
      <c r="AZ50" s="187"/>
      <c r="BA50" s="187"/>
    </row>
    <row r="51" spans="1:53" s="98" customFormat="1" ht="28.5" customHeight="1">
      <c r="A51" s="117"/>
      <c r="B51" s="254"/>
      <c r="C51" s="255" t="s">
        <v>220</v>
      </c>
      <c r="D51" s="255" t="s">
        <v>218</v>
      </c>
      <c r="E51" s="254"/>
      <c r="F51" s="254"/>
      <c r="G51" s="254"/>
      <c r="H51" s="254"/>
      <c r="I51" s="254"/>
      <c r="J51" s="232"/>
      <c r="K51" s="215"/>
      <c r="L51" s="215"/>
      <c r="M51" s="215"/>
      <c r="N51" s="215"/>
      <c r="O51" s="215"/>
      <c r="P51" s="215"/>
      <c r="Q51" s="215"/>
      <c r="R51" s="215"/>
      <c r="S51" s="215"/>
      <c r="T51" s="216"/>
      <c r="U51" s="216"/>
      <c r="V51" s="216"/>
      <c r="W51" s="216"/>
      <c r="X51" s="216"/>
      <c r="Y51" s="216"/>
      <c r="Z51" s="217"/>
      <c r="AA51" s="217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184"/>
      <c r="AW51" s="184"/>
      <c r="AX51" s="184"/>
      <c r="AY51" s="184"/>
      <c r="AZ51" s="184"/>
      <c r="BA51" s="184"/>
    </row>
    <row r="52" spans="1:53" s="98" customFormat="1" ht="28.5" customHeight="1">
      <c r="A52" s="117"/>
      <c r="B52" s="254"/>
      <c r="C52" s="255"/>
      <c r="D52" s="255"/>
      <c r="E52" s="254"/>
      <c r="F52" s="254"/>
      <c r="G52" s="254"/>
      <c r="H52" s="254"/>
      <c r="I52" s="254"/>
      <c r="J52" s="232"/>
      <c r="K52" s="215"/>
      <c r="L52" s="215"/>
      <c r="M52" s="215"/>
      <c r="N52" s="215"/>
      <c r="O52" s="215"/>
      <c r="P52" s="215"/>
      <c r="Q52" s="215"/>
      <c r="R52" s="215"/>
      <c r="S52" s="215"/>
      <c r="T52" s="216"/>
      <c r="U52" s="216"/>
      <c r="V52" s="216"/>
      <c r="W52" s="216"/>
      <c r="X52" s="216"/>
      <c r="Y52" s="216"/>
      <c r="Z52" s="217"/>
      <c r="AA52" s="217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184"/>
      <c r="AW52" s="184"/>
      <c r="AX52" s="184"/>
      <c r="AY52" s="184"/>
      <c r="AZ52" s="184"/>
      <c r="BA52" s="184"/>
    </row>
    <row r="53" spans="1:53" s="98" customFormat="1" ht="28.5" customHeight="1">
      <c r="A53" s="117"/>
      <c r="B53" s="254"/>
      <c r="C53" s="254"/>
      <c r="D53" s="255"/>
      <c r="E53" s="254"/>
      <c r="F53" s="254"/>
      <c r="G53" s="254"/>
      <c r="H53" s="254"/>
      <c r="I53" s="254"/>
      <c r="J53" s="232"/>
      <c r="K53" s="215"/>
      <c r="L53" s="215"/>
      <c r="M53" s="215"/>
      <c r="N53" s="215"/>
      <c r="O53" s="215"/>
      <c r="P53" s="215"/>
      <c r="Q53" s="215"/>
      <c r="R53" s="215"/>
      <c r="S53" s="215"/>
      <c r="T53" s="216"/>
      <c r="U53" s="216"/>
      <c r="V53" s="216"/>
      <c r="W53" s="216"/>
      <c r="X53" s="216"/>
      <c r="Y53" s="216"/>
      <c r="Z53" s="217"/>
      <c r="AA53" s="217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184"/>
      <c r="AW53" s="184"/>
      <c r="AX53" s="184"/>
      <c r="AY53" s="184"/>
      <c r="AZ53" s="184"/>
      <c r="BA53" s="184"/>
    </row>
    <row r="54" spans="1:53" s="98" customFormat="1" ht="28.5" customHeight="1">
      <c r="A54" s="117"/>
      <c r="B54" s="254"/>
      <c r="C54" s="254"/>
      <c r="D54" s="255"/>
      <c r="E54" s="254"/>
      <c r="F54" s="254"/>
      <c r="G54" s="254"/>
      <c r="H54" s="254"/>
      <c r="I54" s="254"/>
      <c r="J54" s="232"/>
      <c r="K54" s="215"/>
      <c r="L54" s="215"/>
      <c r="M54" s="215"/>
      <c r="N54" s="215"/>
      <c r="O54" s="215"/>
      <c r="P54" s="215"/>
      <c r="Q54" s="215"/>
      <c r="R54" s="215"/>
      <c r="S54" s="215"/>
      <c r="T54" s="216"/>
      <c r="U54" s="216"/>
      <c r="V54" s="216"/>
      <c r="W54" s="216"/>
      <c r="X54" s="216"/>
      <c r="Y54" s="216"/>
      <c r="Z54" s="217"/>
      <c r="AA54" s="217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184"/>
      <c r="AW54" s="184"/>
      <c r="AX54" s="184"/>
      <c r="AY54" s="184"/>
      <c r="AZ54" s="184"/>
      <c r="BA54" s="184"/>
    </row>
    <row r="55" spans="1:53" s="98" customFormat="1" ht="28.5" customHeight="1">
      <c r="A55" s="117"/>
      <c r="B55" s="254"/>
      <c r="C55" s="254"/>
      <c r="D55" s="254"/>
      <c r="E55" s="254"/>
      <c r="F55" s="254"/>
      <c r="G55" s="254"/>
      <c r="H55" s="254"/>
      <c r="I55" s="254"/>
      <c r="J55" s="232"/>
      <c r="K55" s="215"/>
      <c r="L55" s="215"/>
      <c r="M55" s="215"/>
      <c r="N55" s="215"/>
      <c r="O55" s="215"/>
      <c r="P55" s="215"/>
      <c r="Q55" s="215"/>
      <c r="R55" s="215"/>
      <c r="S55" s="215"/>
      <c r="T55" s="216"/>
      <c r="U55" s="216"/>
      <c r="V55" s="216"/>
      <c r="W55" s="216"/>
      <c r="X55" s="216"/>
      <c r="Y55" s="216"/>
      <c r="Z55" s="217"/>
      <c r="AA55" s="217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184"/>
      <c r="AW55" s="184"/>
      <c r="AX55" s="184"/>
      <c r="AY55" s="184"/>
      <c r="AZ55" s="184"/>
      <c r="BA55" s="184"/>
    </row>
    <row r="56" spans="1:53" ht="15.75" customHeight="1">
      <c r="A56" s="111"/>
      <c r="B56" s="72"/>
      <c r="D56" s="72"/>
      <c r="E56" s="80"/>
      <c r="F56" s="72"/>
      <c r="G56" s="72"/>
      <c r="H56" s="72"/>
      <c r="I56" s="72"/>
      <c r="J56" s="89"/>
      <c r="K56" s="90"/>
      <c r="L56" s="90"/>
      <c r="M56" s="90"/>
      <c r="N56" s="90"/>
      <c r="O56" s="90"/>
      <c r="P56" s="90"/>
      <c r="Q56" s="90"/>
      <c r="R56" s="90"/>
      <c r="S56" s="90"/>
      <c r="T56" s="83"/>
      <c r="U56" s="83"/>
      <c r="V56" s="83"/>
      <c r="W56" s="83"/>
      <c r="X56" s="83"/>
      <c r="Y56" s="83"/>
      <c r="AV56" s="115"/>
      <c r="AW56" s="115"/>
      <c r="AX56" s="115"/>
      <c r="AY56" s="115"/>
      <c r="AZ56" s="115"/>
      <c r="BA56" s="115"/>
    </row>
  </sheetData>
  <mergeCells count="45">
    <mergeCell ref="B40:B47"/>
    <mergeCell ref="B49:I49"/>
    <mergeCell ref="D50:E50"/>
    <mergeCell ref="F50:I50"/>
    <mergeCell ref="C40:E40"/>
    <mergeCell ref="C41:E47"/>
    <mergeCell ref="F40:I40"/>
    <mergeCell ref="F43:I45"/>
    <mergeCell ref="F46:I46"/>
    <mergeCell ref="F48:I48"/>
    <mergeCell ref="C14:I14"/>
    <mergeCell ref="C1:I1"/>
    <mergeCell ref="F3:I3"/>
    <mergeCell ref="F4:I4"/>
    <mergeCell ref="F5:I5"/>
    <mergeCell ref="D6:E6"/>
    <mergeCell ref="F6:I6"/>
    <mergeCell ref="F7:I7"/>
    <mergeCell ref="D8:E8"/>
    <mergeCell ref="F8:I8"/>
    <mergeCell ref="B10:E10"/>
    <mergeCell ref="E13:I13"/>
    <mergeCell ref="F11:I11"/>
    <mergeCell ref="F12:I12"/>
    <mergeCell ref="D15:E15"/>
    <mergeCell ref="D16:E16"/>
    <mergeCell ref="D17:E17"/>
    <mergeCell ref="C21:I21"/>
    <mergeCell ref="D22:E22"/>
    <mergeCell ref="F18:I18"/>
    <mergeCell ref="F19:I19"/>
    <mergeCell ref="D23:E23"/>
    <mergeCell ref="F25:I25"/>
    <mergeCell ref="F26:I26"/>
    <mergeCell ref="C37:I37"/>
    <mergeCell ref="C38:I38"/>
    <mergeCell ref="D24:E24"/>
    <mergeCell ref="C28:I28"/>
    <mergeCell ref="D29:E29"/>
    <mergeCell ref="D30:E30"/>
    <mergeCell ref="D31:E31"/>
    <mergeCell ref="B33:I33"/>
    <mergeCell ref="B34:I34"/>
    <mergeCell ref="C35:I35"/>
    <mergeCell ref="C36:I36"/>
  </mergeCells>
  <conditionalFormatting sqref="F15:I15">
    <cfRule type="duplicateValues" dxfId="17" priority="8"/>
  </conditionalFormatting>
  <conditionalFormatting sqref="F16:I16">
    <cfRule type="duplicateValues" dxfId="16" priority="7"/>
  </conditionalFormatting>
  <conditionalFormatting sqref="F17:I17">
    <cfRule type="duplicateValues" dxfId="15" priority="6"/>
  </conditionalFormatting>
  <conditionalFormatting sqref="F22:I22">
    <cfRule type="duplicateValues" dxfId="14" priority="5"/>
  </conditionalFormatting>
  <conditionalFormatting sqref="F23:I23">
    <cfRule type="duplicateValues" dxfId="13" priority="4"/>
  </conditionalFormatting>
  <conditionalFormatting sqref="F24:I24">
    <cfRule type="duplicateValues" dxfId="12" priority="3"/>
  </conditionalFormatting>
  <conditionalFormatting sqref="F29:I29">
    <cfRule type="duplicateValues" dxfId="11" priority="2"/>
  </conditionalFormatting>
  <conditionalFormatting sqref="F30:I30">
    <cfRule type="duplicateValues" dxfId="10" priority="1"/>
  </conditionalFormatting>
  <conditionalFormatting sqref="F31:I31">
    <cfRule type="duplicateValues" dxfId="9" priority="9"/>
  </conditionalFormatting>
  <dataValidations count="4">
    <dataValidation type="list" allowBlank="1" showInputMessage="1" showErrorMessage="1" sqref="C6">
      <formula1>"Activités physiques pour tous,Activités aquatiques et de la natation"</formula1>
    </dataValidation>
    <dataValidation showInputMessage="1" sqref="C4 A2"/>
    <dataValidation allowBlank="1" showInputMessage="1" sqref="C2"/>
    <dataValidation type="list" allowBlank="1" showInputMessage="1" showErrorMessage="1" sqref="C51:C53">
      <formula1>"Marion VINCENT LHOSTE,Frédéric GOUBY,Frédéric VITURAT, Séverine RIBERON,Laurent ROBIN"</formula1>
    </dataValidation>
  </dataValidations>
  <pageMargins left="0.31496062992125984" right="0.31496062992125984" top="0.3543307086614173" bottom="0.3543307086614173" header="0.31496062992125984" footer="0.31496062992125984"/>
  <pageSetup paperSize="9" scale="45"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5"/>
  <sheetViews>
    <sheetView topLeftCell="A18" workbookViewId="0">
      <selection activeCell="C8" sqref="C8"/>
    </sheetView>
  </sheetViews>
  <sheetFormatPr baseColWidth="10" defaultColWidth="9.125" defaultRowHeight="15.75"/>
  <cols>
    <col min="1" max="1" width="5.125" customWidth="1"/>
    <col min="2" max="2" width="1.75" customWidth="1"/>
    <col min="3" max="3" width="11.125" customWidth="1"/>
    <col min="4" max="4" width="56.625" customWidth="1"/>
    <col min="5" max="5" width="43.25" customWidth="1"/>
    <col min="6" max="6" width="22.25" customWidth="1"/>
    <col min="7" max="10" width="13.5" customWidth="1"/>
    <col min="11" max="12" width="2.625" style="47" customWidth="1"/>
    <col min="13" max="13" width="6.75" style="47" customWidth="1"/>
    <col min="14" max="14" width="8.75" style="47" customWidth="1"/>
    <col min="15" max="15" width="2.5" style="47" customWidth="1"/>
    <col min="16" max="26" width="9.125" style="47"/>
  </cols>
  <sheetData>
    <row r="1" spans="1:26" s="63" customFormat="1" ht="47.1" customHeight="1">
      <c r="A1" s="60"/>
      <c r="B1" s="60"/>
      <c r="C1" s="452" t="s">
        <v>36</v>
      </c>
      <c r="D1" s="452"/>
      <c r="E1" s="452"/>
      <c r="F1" s="452"/>
      <c r="G1" s="452"/>
      <c r="H1" s="452"/>
      <c r="I1" s="452"/>
      <c r="J1" s="452"/>
      <c r="K1" s="61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spans="1:26" ht="50.1" customHeight="1" thickBot="1">
      <c r="A2" s="2">
        <f>D4</f>
        <v>0</v>
      </c>
      <c r="B2" s="1"/>
      <c r="C2" s="3"/>
      <c r="D2" s="4" t="s">
        <v>78</v>
      </c>
      <c r="E2" s="5"/>
      <c r="F2" s="6"/>
      <c r="G2" s="6"/>
      <c r="H2" s="6"/>
      <c r="I2" s="6"/>
      <c r="J2" s="6"/>
      <c r="K2" s="36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.75" customHeight="1" thickTop="1" thickBot="1">
      <c r="A3" s="1"/>
      <c r="B3" s="7"/>
      <c r="C3" s="32" t="s">
        <v>37</v>
      </c>
      <c r="D3" s="8" t="s">
        <v>38</v>
      </c>
      <c r="E3" s="9" t="s">
        <v>39</v>
      </c>
      <c r="F3" s="9" t="s">
        <v>41</v>
      </c>
      <c r="G3" s="453" t="s">
        <v>40</v>
      </c>
      <c r="H3" s="453"/>
      <c r="I3" s="453"/>
      <c r="J3" s="453"/>
      <c r="K3" s="38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>
        <v>0</v>
      </c>
    </row>
    <row r="4" spans="1:26" s="13" customFormat="1" ht="30" customHeight="1" thickTop="1" thickBot="1">
      <c r="A4" s="10"/>
      <c r="B4" s="11"/>
      <c r="C4" s="34"/>
      <c r="D4" s="12"/>
      <c r="E4" s="35"/>
      <c r="F4" s="35"/>
      <c r="G4" s="454"/>
      <c r="H4" s="454"/>
      <c r="I4" s="454"/>
      <c r="J4" s="454"/>
      <c r="K4" s="38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>
        <v>0.5</v>
      </c>
    </row>
    <row r="5" spans="1:26" ht="19.5" customHeight="1" thickTop="1" thickBot="1">
      <c r="A5" s="1"/>
      <c r="B5" s="7"/>
      <c r="C5" s="7"/>
      <c r="D5" s="14" t="s">
        <v>42</v>
      </c>
      <c r="E5" s="14" t="s">
        <v>43</v>
      </c>
      <c r="F5" s="14"/>
      <c r="G5" s="455" t="s">
        <v>63</v>
      </c>
      <c r="H5" s="455"/>
      <c r="I5" s="455"/>
      <c r="J5" s="455"/>
      <c r="K5" s="38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>
        <f>Z4+0.5</f>
        <v>1</v>
      </c>
    </row>
    <row r="6" spans="1:26" s="13" customFormat="1" ht="30" customHeight="1" thickTop="1" thickBot="1">
      <c r="A6" s="10"/>
      <c r="B6" s="11"/>
      <c r="C6" s="11"/>
      <c r="D6" s="15"/>
      <c r="E6" s="456"/>
      <c r="F6" s="457"/>
      <c r="G6" s="454" t="str">
        <f>IF(E6="","",IF(E6="E3-Gérer un projet dans le secteur du sport",6,9))</f>
        <v/>
      </c>
      <c r="H6" s="454"/>
      <c r="I6" s="454"/>
      <c r="J6" s="454"/>
      <c r="K6" s="38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>
        <f t="shared" ref="Z6:Z42" si="0">Z5+0.5</f>
        <v>1.5</v>
      </c>
    </row>
    <row r="7" spans="1:26" ht="19.5" customHeight="1" thickTop="1" thickBot="1">
      <c r="A7" s="1"/>
      <c r="B7" s="7"/>
      <c r="C7" s="7"/>
      <c r="D7" s="14"/>
      <c r="E7" s="16"/>
      <c r="F7" s="14" t="s">
        <v>44</v>
      </c>
      <c r="G7" s="436" t="s">
        <v>45</v>
      </c>
      <c r="H7" s="437"/>
      <c r="I7" s="437"/>
      <c r="J7" s="438"/>
      <c r="K7" s="38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>
        <f t="shared" si="0"/>
        <v>2</v>
      </c>
    </row>
    <row r="8" spans="1:26" ht="30" customHeight="1" thickTop="1" thickBot="1">
      <c r="A8" s="1"/>
      <c r="B8" s="16"/>
      <c r="C8" s="17"/>
      <c r="D8" s="18"/>
      <c r="E8" s="18"/>
      <c r="F8" s="19"/>
      <c r="G8" s="439"/>
      <c r="H8" s="440"/>
      <c r="I8" s="440"/>
      <c r="J8" s="441"/>
      <c r="K8" s="38"/>
      <c r="L8" s="37"/>
      <c r="M8" s="39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>
        <f t="shared" si="0"/>
        <v>2.5</v>
      </c>
    </row>
    <row r="9" spans="1:26" ht="70.150000000000006" customHeight="1" thickTop="1">
      <c r="A9" s="1"/>
      <c r="B9" s="1"/>
      <c r="C9" s="20"/>
      <c r="D9" s="20"/>
      <c r="E9" s="20"/>
      <c r="F9" s="21"/>
      <c r="G9" s="21"/>
      <c r="H9" s="21"/>
      <c r="I9" s="21"/>
      <c r="J9" s="21"/>
      <c r="K9" s="36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>
        <f t="shared" si="0"/>
        <v>3</v>
      </c>
    </row>
    <row r="10" spans="1:26" s="23" customFormat="1" ht="35.1" customHeight="1">
      <c r="A10" s="1"/>
      <c r="B10" s="22"/>
      <c r="C10" s="442" t="s">
        <v>53</v>
      </c>
      <c r="D10" s="443"/>
      <c r="E10" s="443"/>
      <c r="F10" s="444"/>
      <c r="G10" s="52" t="s">
        <v>54</v>
      </c>
      <c r="H10" s="53" t="s">
        <v>12</v>
      </c>
      <c r="I10" s="52" t="s">
        <v>13</v>
      </c>
      <c r="J10" s="53" t="s">
        <v>14</v>
      </c>
      <c r="K10" s="40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37">
        <f t="shared" si="0"/>
        <v>3.5</v>
      </c>
    </row>
    <row r="11" spans="1:26" ht="11.25" customHeight="1">
      <c r="A11" s="1"/>
      <c r="B11" s="1"/>
      <c r="C11" s="1"/>
      <c r="D11" s="1"/>
      <c r="E11" s="1"/>
      <c r="F11" s="445" t="s">
        <v>15</v>
      </c>
      <c r="G11" s="445"/>
      <c r="H11" s="445"/>
      <c r="I11" s="445"/>
      <c r="J11" s="445"/>
      <c r="K11" s="36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>
        <f t="shared" si="0"/>
        <v>4</v>
      </c>
    </row>
    <row r="12" spans="1:26" ht="40.15" customHeight="1">
      <c r="A12" s="1"/>
      <c r="B12" s="1"/>
      <c r="C12" s="51" t="s">
        <v>16</v>
      </c>
      <c r="D12" s="446" t="s">
        <v>49</v>
      </c>
      <c r="E12" s="446"/>
      <c r="F12" s="446"/>
      <c r="G12" s="446"/>
      <c r="H12" s="446"/>
      <c r="I12" s="446"/>
      <c r="J12" s="447"/>
      <c r="K12" s="36"/>
      <c r="L12" s="37"/>
      <c r="M12" s="37"/>
      <c r="N12" s="41" t="s">
        <v>71</v>
      </c>
      <c r="O12" s="37"/>
      <c r="P12" s="37"/>
      <c r="Q12" s="37"/>
      <c r="R12" s="37"/>
      <c r="S12" s="37"/>
      <c r="T12" s="37"/>
      <c r="U12" s="37" t="s">
        <v>72</v>
      </c>
      <c r="V12" s="37" t="s">
        <v>73</v>
      </c>
      <c r="W12" s="37" t="s">
        <v>74</v>
      </c>
      <c r="X12" s="37" t="s">
        <v>75</v>
      </c>
      <c r="Y12" s="37"/>
      <c r="Z12" s="37">
        <f t="shared" si="0"/>
        <v>4.5</v>
      </c>
    </row>
    <row r="13" spans="1:26" ht="30" customHeight="1">
      <c r="A13" s="1"/>
      <c r="B13" s="1"/>
      <c r="C13" s="54" t="s">
        <v>46</v>
      </c>
      <c r="D13" s="55" t="s">
        <v>50</v>
      </c>
      <c r="E13" s="448" t="s">
        <v>0</v>
      </c>
      <c r="F13" s="449"/>
      <c r="G13" s="33"/>
      <c r="H13" s="33" t="s">
        <v>64</v>
      </c>
      <c r="I13" s="33"/>
      <c r="J13" s="33"/>
      <c r="K13" s="36"/>
      <c r="L13" s="37"/>
      <c r="M13" s="37"/>
      <c r="N13" s="41">
        <f t="shared" ref="N13:N35" si="1">IF(COUNTA(G13:J13)&gt;1,"",MATCH("x",G13:J13))</f>
        <v>2</v>
      </c>
      <c r="O13" s="37"/>
      <c r="P13" s="37"/>
      <c r="Q13" s="37"/>
      <c r="R13" s="37"/>
      <c r="S13" s="37"/>
      <c r="T13" s="37"/>
      <c r="U13" s="37">
        <v>1</v>
      </c>
      <c r="V13" s="37">
        <v>2</v>
      </c>
      <c r="W13" s="37">
        <v>3</v>
      </c>
      <c r="X13" s="37">
        <v>4</v>
      </c>
      <c r="Y13" s="37" t="s">
        <v>46</v>
      </c>
      <c r="Z13" s="37">
        <f t="shared" si="0"/>
        <v>5</v>
      </c>
    </row>
    <row r="14" spans="1:26" ht="30" customHeight="1">
      <c r="A14" s="1"/>
      <c r="B14" s="1"/>
      <c r="C14" s="54" t="s">
        <v>47</v>
      </c>
      <c r="D14" s="55" t="s">
        <v>51</v>
      </c>
      <c r="E14" s="448" t="s">
        <v>1</v>
      </c>
      <c r="F14" s="449"/>
      <c r="G14" s="33"/>
      <c r="H14" s="33"/>
      <c r="I14" s="33" t="s">
        <v>64</v>
      </c>
      <c r="J14" s="33"/>
      <c r="K14" s="36"/>
      <c r="L14" s="37"/>
      <c r="M14" s="42"/>
      <c r="N14" s="41">
        <f t="shared" si="1"/>
        <v>3</v>
      </c>
      <c r="O14" s="37"/>
      <c r="P14" s="37"/>
      <c r="Q14" s="37"/>
      <c r="R14" s="37"/>
      <c r="S14" s="37"/>
      <c r="T14" s="37"/>
      <c r="U14" s="37">
        <v>1</v>
      </c>
      <c r="V14" s="37">
        <v>2</v>
      </c>
      <c r="W14" s="37">
        <v>3</v>
      </c>
      <c r="X14" s="37">
        <v>4</v>
      </c>
      <c r="Y14" s="37" t="s">
        <v>47</v>
      </c>
      <c r="Z14" s="37">
        <f t="shared" si="0"/>
        <v>5.5</v>
      </c>
    </row>
    <row r="15" spans="1:26" ht="30" customHeight="1">
      <c r="A15" s="1"/>
      <c r="B15" s="1"/>
      <c r="C15" s="54" t="s">
        <v>48</v>
      </c>
      <c r="D15" s="55" t="s">
        <v>52</v>
      </c>
      <c r="E15" s="448" t="s">
        <v>2</v>
      </c>
      <c r="F15" s="449"/>
      <c r="G15" s="33"/>
      <c r="H15" s="33"/>
      <c r="I15" s="33" t="s">
        <v>64</v>
      </c>
      <c r="J15" s="33"/>
      <c r="K15" s="36"/>
      <c r="L15" s="37"/>
      <c r="M15" s="37"/>
      <c r="N15" s="41">
        <f t="shared" si="1"/>
        <v>3</v>
      </c>
      <c r="O15" s="37"/>
      <c r="P15" s="37"/>
      <c r="Q15" s="37"/>
      <c r="R15" s="37"/>
      <c r="S15" s="37"/>
      <c r="T15" s="37"/>
      <c r="U15" s="37">
        <v>1</v>
      </c>
      <c r="V15" s="37">
        <v>2</v>
      </c>
      <c r="W15" s="37">
        <v>3</v>
      </c>
      <c r="X15" s="37">
        <v>4</v>
      </c>
      <c r="Y15" s="37" t="s">
        <v>48</v>
      </c>
      <c r="Z15" s="37">
        <f t="shared" si="0"/>
        <v>6</v>
      </c>
    </row>
    <row r="16" spans="1:26" ht="11.25" customHeight="1">
      <c r="A16" s="1"/>
      <c r="B16" s="1"/>
      <c r="C16" s="22"/>
      <c r="D16" s="22"/>
      <c r="E16" s="22"/>
      <c r="F16" s="24" t="s">
        <v>15</v>
      </c>
      <c r="G16" s="24"/>
      <c r="H16" s="24"/>
      <c r="I16" s="24"/>
      <c r="J16" s="24"/>
      <c r="K16" s="36">
        <v>363</v>
      </c>
      <c r="L16" s="37">
        <v>94</v>
      </c>
      <c r="M16" s="37"/>
      <c r="N16" s="41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>
        <f t="shared" si="0"/>
        <v>6.5</v>
      </c>
    </row>
    <row r="17" spans="1:27" ht="40.15" customHeight="1">
      <c r="A17" s="1"/>
      <c r="B17" s="1"/>
      <c r="C17" s="50" t="s">
        <v>17</v>
      </c>
      <c r="D17" s="450" t="s">
        <v>55</v>
      </c>
      <c r="E17" s="450"/>
      <c r="F17" s="450"/>
      <c r="G17" s="450"/>
      <c r="H17" s="450"/>
      <c r="I17" s="450"/>
      <c r="J17" s="451"/>
      <c r="K17" s="36"/>
      <c r="L17" s="37"/>
      <c r="M17" s="37"/>
      <c r="N17" s="41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>
        <f t="shared" si="0"/>
        <v>7</v>
      </c>
    </row>
    <row r="18" spans="1:27" ht="30" customHeight="1">
      <c r="A18" s="1"/>
      <c r="B18" s="1"/>
      <c r="C18" s="56" t="s">
        <v>56</v>
      </c>
      <c r="D18" s="57" t="s">
        <v>59</v>
      </c>
      <c r="E18" s="434" t="s">
        <v>3</v>
      </c>
      <c r="F18" s="435"/>
      <c r="G18" s="33"/>
      <c r="H18" s="33"/>
      <c r="I18" s="33"/>
      <c r="J18" s="33" t="s">
        <v>64</v>
      </c>
      <c r="K18" s="36">
        <v>0</v>
      </c>
      <c r="L18" s="37">
        <v>0</v>
      </c>
      <c r="M18" s="37"/>
      <c r="N18" s="41">
        <f t="shared" si="1"/>
        <v>4</v>
      </c>
      <c r="O18" s="37"/>
      <c r="P18" s="37"/>
      <c r="Q18" s="37"/>
      <c r="R18" s="37"/>
      <c r="S18" s="37"/>
      <c r="T18" s="37"/>
      <c r="U18" s="37">
        <v>1</v>
      </c>
      <c r="V18" s="37">
        <v>2</v>
      </c>
      <c r="W18" s="37">
        <v>3</v>
      </c>
      <c r="X18" s="37">
        <v>4</v>
      </c>
      <c r="Y18" s="37" t="s">
        <v>56</v>
      </c>
      <c r="Z18" s="37">
        <f t="shared" si="0"/>
        <v>7.5</v>
      </c>
    </row>
    <row r="19" spans="1:27" ht="30" customHeight="1">
      <c r="A19" s="1"/>
      <c r="B19" s="1"/>
      <c r="C19" s="56" t="s">
        <v>57</v>
      </c>
      <c r="D19" s="57" t="s">
        <v>60</v>
      </c>
      <c r="E19" s="434" t="s">
        <v>4</v>
      </c>
      <c r="F19" s="435"/>
      <c r="G19" s="33"/>
      <c r="H19" s="33"/>
      <c r="I19" s="33"/>
      <c r="J19" s="33" t="s">
        <v>64</v>
      </c>
      <c r="K19" s="36"/>
      <c r="L19" s="37"/>
      <c r="M19" s="37"/>
      <c r="N19" s="41">
        <f t="shared" si="1"/>
        <v>4</v>
      </c>
      <c r="O19" s="37"/>
      <c r="P19" s="37"/>
      <c r="Q19" s="37"/>
      <c r="R19" s="37"/>
      <c r="S19" s="37"/>
      <c r="T19" s="37"/>
      <c r="U19" s="37">
        <v>1</v>
      </c>
      <c r="V19" s="37">
        <v>2</v>
      </c>
      <c r="W19" s="37">
        <v>3</v>
      </c>
      <c r="X19" s="37">
        <v>4</v>
      </c>
      <c r="Y19" s="37" t="s">
        <v>57</v>
      </c>
      <c r="Z19" s="37">
        <f t="shared" si="0"/>
        <v>8</v>
      </c>
    </row>
    <row r="20" spans="1:27" ht="30" customHeight="1">
      <c r="A20" s="1"/>
      <c r="B20" s="1"/>
      <c r="C20" s="56" t="s">
        <v>58</v>
      </c>
      <c r="D20" s="57" t="s">
        <v>61</v>
      </c>
      <c r="E20" s="434" t="s">
        <v>5</v>
      </c>
      <c r="F20" s="435"/>
      <c r="G20" s="33"/>
      <c r="H20" s="33"/>
      <c r="I20" s="33"/>
      <c r="J20" s="33" t="s">
        <v>64</v>
      </c>
      <c r="K20" s="36"/>
      <c r="L20" s="37"/>
      <c r="M20" s="37"/>
      <c r="N20" s="41">
        <f t="shared" si="1"/>
        <v>4</v>
      </c>
      <c r="O20" s="37"/>
      <c r="P20" s="37"/>
      <c r="Q20" s="37"/>
      <c r="R20" s="37"/>
      <c r="S20" s="37"/>
      <c r="T20" s="37"/>
      <c r="U20" s="37">
        <v>1</v>
      </c>
      <c r="V20" s="37">
        <v>2</v>
      </c>
      <c r="W20" s="37">
        <v>3</v>
      </c>
      <c r="X20" s="37">
        <v>4</v>
      </c>
      <c r="Y20" s="37" t="s">
        <v>58</v>
      </c>
      <c r="Z20" s="37">
        <f t="shared" si="0"/>
        <v>8.5</v>
      </c>
    </row>
    <row r="21" spans="1:27" ht="11.25" customHeight="1">
      <c r="A21" s="1"/>
      <c r="B21" s="1"/>
      <c r="C21" s="22"/>
      <c r="D21" s="22"/>
      <c r="E21" s="22"/>
      <c r="F21" s="24" t="s">
        <v>19</v>
      </c>
      <c r="G21" s="24"/>
      <c r="H21" s="24"/>
      <c r="I21" s="24"/>
      <c r="J21" s="24"/>
      <c r="K21" s="36"/>
      <c r="L21" s="37"/>
      <c r="M21" s="37"/>
      <c r="N21" s="41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>
        <f t="shared" si="0"/>
        <v>9</v>
      </c>
    </row>
    <row r="22" spans="1:27" ht="40.15" customHeight="1">
      <c r="A22" s="1"/>
      <c r="B22" s="1"/>
      <c r="C22" s="49" t="s">
        <v>18</v>
      </c>
      <c r="D22" s="405" t="s">
        <v>62</v>
      </c>
      <c r="E22" s="405"/>
      <c r="F22" s="405"/>
      <c r="G22" s="405"/>
      <c r="H22" s="405"/>
      <c r="I22" s="405"/>
      <c r="J22" s="406"/>
      <c r="K22" s="36"/>
      <c r="L22" s="37"/>
      <c r="M22" s="37"/>
      <c r="N22" s="41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>
        <f t="shared" si="0"/>
        <v>9.5</v>
      </c>
    </row>
    <row r="23" spans="1:27" ht="30" customHeight="1">
      <c r="A23" s="1"/>
      <c r="B23" s="1"/>
      <c r="C23" s="58" t="s">
        <v>20</v>
      </c>
      <c r="D23" s="59" t="s">
        <v>6</v>
      </c>
      <c r="E23" s="407" t="s">
        <v>7</v>
      </c>
      <c r="F23" s="408"/>
      <c r="G23" s="33"/>
      <c r="H23" s="33"/>
      <c r="I23" s="33"/>
      <c r="J23" s="33" t="s">
        <v>64</v>
      </c>
      <c r="K23" s="36"/>
      <c r="L23" s="37"/>
      <c r="M23" s="37"/>
      <c r="N23" s="41">
        <f t="shared" si="1"/>
        <v>4</v>
      </c>
      <c r="O23" s="37"/>
      <c r="P23" s="37"/>
      <c r="Q23" s="37"/>
      <c r="R23" s="37"/>
      <c r="S23" s="37"/>
      <c r="T23" s="37"/>
      <c r="U23" s="37">
        <v>1</v>
      </c>
      <c r="V23" s="37">
        <v>2</v>
      </c>
      <c r="W23" s="37">
        <v>3</v>
      </c>
      <c r="X23" s="37">
        <v>4</v>
      </c>
      <c r="Y23" s="37" t="s">
        <v>68</v>
      </c>
      <c r="Z23" s="37">
        <f t="shared" si="0"/>
        <v>10</v>
      </c>
    </row>
    <row r="24" spans="1:27" ht="30" customHeight="1">
      <c r="A24" s="1"/>
      <c r="B24" s="1"/>
      <c r="C24" s="58" t="s">
        <v>21</v>
      </c>
      <c r="D24" s="59" t="s">
        <v>8</v>
      </c>
      <c r="E24" s="407" t="s">
        <v>11</v>
      </c>
      <c r="F24" s="408"/>
      <c r="G24" s="33"/>
      <c r="H24" s="33"/>
      <c r="I24" s="33"/>
      <c r="J24" s="33" t="s">
        <v>64</v>
      </c>
      <c r="K24" s="36"/>
      <c r="L24" s="37"/>
      <c r="M24" s="37"/>
      <c r="N24" s="41">
        <f t="shared" si="1"/>
        <v>4</v>
      </c>
      <c r="O24" s="37"/>
      <c r="P24" s="37"/>
      <c r="Q24" s="37"/>
      <c r="R24" s="37"/>
      <c r="S24" s="37"/>
      <c r="T24" s="37"/>
      <c r="U24" s="37">
        <v>1</v>
      </c>
      <c r="V24" s="37">
        <v>2</v>
      </c>
      <c r="W24" s="37">
        <v>3</v>
      </c>
      <c r="X24" s="37">
        <v>4</v>
      </c>
      <c r="Y24" s="37" t="s">
        <v>69</v>
      </c>
      <c r="Z24" s="37">
        <f t="shared" si="0"/>
        <v>10.5</v>
      </c>
      <c r="AA24" s="25"/>
    </row>
    <row r="25" spans="1:27" ht="30" customHeight="1">
      <c r="A25" s="1"/>
      <c r="B25" s="1"/>
      <c r="C25" s="58" t="s">
        <v>22</v>
      </c>
      <c r="D25" s="59" t="s">
        <v>9</v>
      </c>
      <c r="E25" s="407" t="s">
        <v>10</v>
      </c>
      <c r="F25" s="408"/>
      <c r="G25" s="33"/>
      <c r="H25" s="33"/>
      <c r="I25" s="33"/>
      <c r="J25" s="33" t="s">
        <v>64</v>
      </c>
      <c r="K25" s="36"/>
      <c r="L25" s="37"/>
      <c r="M25" s="37"/>
      <c r="N25" s="41">
        <f t="shared" si="1"/>
        <v>4</v>
      </c>
      <c r="O25" s="37"/>
      <c r="P25" s="41">
        <f>SUM(N12:N25)</f>
        <v>32</v>
      </c>
      <c r="Q25" s="37"/>
      <c r="R25" s="37"/>
      <c r="S25" s="37"/>
      <c r="T25" s="37"/>
      <c r="U25" s="37">
        <v>1</v>
      </c>
      <c r="V25" s="37">
        <v>2</v>
      </c>
      <c r="W25" s="37">
        <v>3</v>
      </c>
      <c r="X25" s="37">
        <v>4</v>
      </c>
      <c r="Y25" s="37" t="s">
        <v>70</v>
      </c>
      <c r="Z25" s="37">
        <f t="shared" si="0"/>
        <v>11</v>
      </c>
      <c r="AA25" s="25"/>
    </row>
    <row r="26" spans="1:27" ht="18" customHeight="1">
      <c r="A26" s="1"/>
      <c r="B26" s="1"/>
      <c r="C26" s="1"/>
      <c r="D26" s="1"/>
      <c r="E26" s="1"/>
      <c r="F26" s="26"/>
      <c r="G26" s="1"/>
      <c r="H26" s="1"/>
      <c r="I26" s="1"/>
      <c r="J26" s="1"/>
      <c r="K26" s="36"/>
      <c r="L26" s="37"/>
      <c r="M26" s="37"/>
      <c r="N26" s="41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>
        <f t="shared" si="0"/>
        <v>11.5</v>
      </c>
      <c r="AA26" s="25"/>
    </row>
    <row r="27" spans="1:27">
      <c r="A27" s="1"/>
      <c r="B27" s="1"/>
      <c r="C27" s="409" t="s">
        <v>23</v>
      </c>
      <c r="D27" s="412"/>
      <c r="E27" s="413"/>
      <c r="F27" s="26"/>
      <c r="G27" s="418" t="s">
        <v>65</v>
      </c>
      <c r="H27" s="418"/>
      <c r="I27" s="418"/>
      <c r="J27" s="418"/>
      <c r="K27" s="36"/>
      <c r="L27" s="37"/>
      <c r="M27" s="37"/>
      <c r="N27" s="41"/>
      <c r="O27" s="37"/>
      <c r="P27" s="37" t="s">
        <v>24</v>
      </c>
      <c r="Q27" s="37">
        <v>0</v>
      </c>
      <c r="R27" s="37"/>
      <c r="S27" s="37"/>
      <c r="T27" s="37"/>
      <c r="U27" s="37"/>
      <c r="V27" s="37"/>
      <c r="W27" s="37"/>
      <c r="X27" s="37"/>
      <c r="Y27" s="37"/>
      <c r="Z27" s="37">
        <f t="shared" si="0"/>
        <v>12</v>
      </c>
      <c r="AA27" s="25"/>
    </row>
    <row r="28" spans="1:27" ht="22.5">
      <c r="A28" s="1"/>
      <c r="B28" s="1"/>
      <c r="C28" s="410"/>
      <c r="D28" s="414"/>
      <c r="E28" s="415"/>
      <c r="F28" s="26"/>
      <c r="G28" s="27" t="s">
        <v>54</v>
      </c>
      <c r="H28" s="28" t="s">
        <v>12</v>
      </c>
      <c r="I28" s="27" t="s">
        <v>13</v>
      </c>
      <c r="J28" s="28" t="s">
        <v>14</v>
      </c>
      <c r="K28" s="36"/>
      <c r="L28" s="37"/>
      <c r="M28" s="37"/>
      <c r="N28" s="41"/>
      <c r="O28" s="37"/>
      <c r="P28" s="37" t="s">
        <v>25</v>
      </c>
      <c r="Q28" s="37">
        <v>9</v>
      </c>
      <c r="R28" s="37" t="s">
        <v>77</v>
      </c>
      <c r="S28" s="37">
        <f>S29-Q28</f>
        <v>0</v>
      </c>
      <c r="T28" s="37"/>
      <c r="U28" s="37"/>
      <c r="V28" s="37"/>
      <c r="W28" s="37"/>
      <c r="X28" s="37"/>
      <c r="Y28" s="37"/>
      <c r="Z28" s="37">
        <f t="shared" si="0"/>
        <v>12.5</v>
      </c>
      <c r="AA28" s="25"/>
    </row>
    <row r="29" spans="1:27" ht="23.25">
      <c r="A29" s="1"/>
      <c r="B29" s="1"/>
      <c r="C29" s="410"/>
      <c r="D29" s="414"/>
      <c r="E29" s="415"/>
      <c r="F29" s="26"/>
      <c r="G29" s="29" t="str">
        <f>IFERROR(IF(G30="note &lt; 8","X",""),"")</f>
        <v/>
      </c>
      <c r="H29" s="29" t="str">
        <f>IFERROR(IF(G30="8 &lt; note &lt; 12","X",""),"")</f>
        <v/>
      </c>
      <c r="I29" s="29" t="str">
        <f>IFERROR(IF(G30="12 &lt; note &lt; 16","X",""),"")</f>
        <v/>
      </c>
      <c r="J29" s="48" t="str">
        <f>IFERROR(IF(G30="note &gt; 16","X",""),"")</f>
        <v>X</v>
      </c>
      <c r="K29" s="36"/>
      <c r="L29" s="37"/>
      <c r="M29" s="37"/>
      <c r="N29" s="41" t="str">
        <f>IF(COUNTA(G29:J29)&gt;1,"",MATCH("X",G29:J29))</f>
        <v/>
      </c>
      <c r="O29" s="37"/>
      <c r="P29" s="37" t="s">
        <v>26</v>
      </c>
      <c r="Q29" s="37">
        <v>9</v>
      </c>
      <c r="R29" s="37" t="s">
        <v>27</v>
      </c>
      <c r="S29" s="37">
        <f>S30-Q29</f>
        <v>9</v>
      </c>
      <c r="T29" s="37"/>
      <c r="U29" s="37"/>
      <c r="V29" s="37"/>
      <c r="W29" s="37"/>
      <c r="X29" s="37"/>
      <c r="Y29" s="37"/>
      <c r="Z29" s="37">
        <f t="shared" si="0"/>
        <v>13</v>
      </c>
      <c r="AA29" s="25"/>
    </row>
    <row r="30" spans="1:27">
      <c r="A30" s="1"/>
      <c r="B30" s="1"/>
      <c r="C30" s="410"/>
      <c r="D30" s="414"/>
      <c r="E30" s="415"/>
      <c r="F30" s="26"/>
      <c r="G30" s="419" t="str">
        <f>IF(P25&lt;=9,"note &lt; 8",IF(P25&lt;=18,"8 &lt; note &lt; 12",IF(P25&lt;=27,"12 &lt; note &lt; 16",IF(P25&gt;27,"note &gt; 16",""))))</f>
        <v>note &gt; 16</v>
      </c>
      <c r="H30" s="420"/>
      <c r="I30" s="420"/>
      <c r="J30" s="421"/>
      <c r="K30" s="36"/>
      <c r="L30" s="37"/>
      <c r="M30" s="37"/>
      <c r="N30" s="41"/>
      <c r="O30" s="37"/>
      <c r="P30" s="37" t="s">
        <v>28</v>
      </c>
      <c r="Q30" s="37">
        <v>9</v>
      </c>
      <c r="R30" s="37" t="s">
        <v>29</v>
      </c>
      <c r="S30" s="37">
        <f>S31-Q30</f>
        <v>18</v>
      </c>
      <c r="T30" s="37"/>
      <c r="U30" s="37"/>
      <c r="V30" s="37"/>
      <c r="W30" s="37"/>
      <c r="X30" s="37"/>
      <c r="Y30" s="37"/>
      <c r="Z30" s="37">
        <f t="shared" si="0"/>
        <v>13.5</v>
      </c>
      <c r="AA30" s="25"/>
    </row>
    <row r="31" spans="1:27">
      <c r="A31" s="1"/>
      <c r="B31" s="1"/>
      <c r="C31" s="410"/>
      <c r="D31" s="414"/>
      <c r="E31" s="415"/>
      <c r="F31" s="26"/>
      <c r="G31" s="422"/>
      <c r="H31" s="423"/>
      <c r="I31" s="423"/>
      <c r="J31" s="424"/>
      <c r="K31" s="36"/>
      <c r="L31" s="37"/>
      <c r="M31" s="37"/>
      <c r="N31" s="41"/>
      <c r="O31" s="37"/>
      <c r="P31" s="37" t="s">
        <v>30</v>
      </c>
      <c r="Q31" s="37">
        <v>9</v>
      </c>
      <c r="R31" s="37" t="s">
        <v>31</v>
      </c>
      <c r="S31" s="37">
        <f>Q32-Q31</f>
        <v>27</v>
      </c>
      <c r="T31" s="37"/>
      <c r="U31" s="37"/>
      <c r="V31" s="37"/>
      <c r="W31" s="37"/>
      <c r="X31" s="37"/>
      <c r="Y31" s="37"/>
      <c r="Z31" s="37">
        <f t="shared" si="0"/>
        <v>14</v>
      </c>
      <c r="AA31" s="25"/>
    </row>
    <row r="32" spans="1:27">
      <c r="A32" s="1"/>
      <c r="B32" s="1"/>
      <c r="C32" s="410"/>
      <c r="D32" s="414"/>
      <c r="E32" s="415"/>
      <c r="F32" s="26"/>
      <c r="G32" s="425"/>
      <c r="H32" s="426"/>
      <c r="I32" s="426"/>
      <c r="J32" s="427"/>
      <c r="K32" s="36"/>
      <c r="L32" s="37"/>
      <c r="M32" s="37"/>
      <c r="N32" s="41"/>
      <c r="O32" s="37"/>
      <c r="P32" s="37" t="s">
        <v>32</v>
      </c>
      <c r="Q32" s="37">
        <v>36</v>
      </c>
      <c r="R32" s="37"/>
      <c r="S32" s="37">
        <f>Q32</f>
        <v>36</v>
      </c>
      <c r="T32" s="37"/>
      <c r="U32" s="37"/>
      <c r="V32" s="37"/>
      <c r="W32" s="37"/>
      <c r="X32" s="37"/>
      <c r="Y32" s="37"/>
      <c r="Z32" s="37">
        <f t="shared" si="0"/>
        <v>14.5</v>
      </c>
      <c r="AA32" s="25"/>
    </row>
    <row r="33" spans="1:27">
      <c r="A33" s="1"/>
      <c r="B33" s="1"/>
      <c r="C33" s="410"/>
      <c r="D33" s="414"/>
      <c r="E33" s="415"/>
      <c r="F33" s="26"/>
      <c r="G33" s="418" t="s">
        <v>66</v>
      </c>
      <c r="H33" s="418"/>
      <c r="I33" s="418"/>
      <c r="J33" s="418"/>
      <c r="K33" s="36"/>
      <c r="L33" s="37"/>
      <c r="M33" s="37"/>
      <c r="N33" s="41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>
        <f t="shared" si="0"/>
        <v>15</v>
      </c>
      <c r="AA33" s="25"/>
    </row>
    <row r="34" spans="1:27" ht="22.5">
      <c r="A34" s="1"/>
      <c r="B34" s="1"/>
      <c r="C34" s="410"/>
      <c r="D34" s="414"/>
      <c r="E34" s="415"/>
      <c r="F34" s="26"/>
      <c r="G34" s="27" t="s">
        <v>54</v>
      </c>
      <c r="H34" s="28" t="s">
        <v>12</v>
      </c>
      <c r="I34" s="27" t="s">
        <v>13</v>
      </c>
      <c r="J34" s="28" t="s">
        <v>14</v>
      </c>
      <c r="K34" s="36"/>
      <c r="L34" s="37"/>
      <c r="M34" s="37"/>
      <c r="N34" s="41"/>
      <c r="O34" s="37"/>
      <c r="P34" s="37" t="s">
        <v>33</v>
      </c>
      <c r="Q34" s="37">
        <f>IFERROR(P25,"")</f>
        <v>32</v>
      </c>
      <c r="R34" s="43">
        <f>IFERROR(Q34/Q32,"")*20</f>
        <v>17.777777777777779</v>
      </c>
      <c r="S34" s="37"/>
      <c r="T34" s="37"/>
      <c r="U34" s="37"/>
      <c r="V34" s="37"/>
      <c r="W34" s="37"/>
      <c r="X34" s="37"/>
      <c r="Y34" s="37"/>
      <c r="Z34" s="37">
        <f t="shared" si="0"/>
        <v>15.5</v>
      </c>
      <c r="AA34" s="25"/>
    </row>
    <row r="35" spans="1:27" ht="23.25">
      <c r="A35" s="1"/>
      <c r="B35" s="1"/>
      <c r="C35" s="410"/>
      <c r="D35" s="414"/>
      <c r="E35" s="415"/>
      <c r="F35" s="26"/>
      <c r="G35" s="30"/>
      <c r="H35" s="30"/>
      <c r="I35" s="30"/>
      <c r="J35" s="30" t="s">
        <v>64</v>
      </c>
      <c r="K35" s="36"/>
      <c r="L35" s="37"/>
      <c r="M35" s="37"/>
      <c r="N35" s="41">
        <f t="shared" si="1"/>
        <v>4</v>
      </c>
      <c r="O35" s="37"/>
      <c r="P35" s="37" t="s">
        <v>34</v>
      </c>
      <c r="Q35" s="37">
        <v>0.5</v>
      </c>
      <c r="R35" s="37"/>
      <c r="S35" s="37"/>
      <c r="T35" s="37"/>
      <c r="U35" s="37"/>
      <c r="V35" s="37"/>
      <c r="W35" s="37"/>
      <c r="X35" s="37"/>
      <c r="Y35" s="37"/>
      <c r="Z35" s="37">
        <f t="shared" si="0"/>
        <v>16</v>
      </c>
      <c r="AA35" s="25"/>
    </row>
    <row r="36" spans="1:27" ht="16.149999999999999" customHeight="1">
      <c r="A36" s="1"/>
      <c r="B36" s="1"/>
      <c r="C36" s="410"/>
      <c r="D36" s="414"/>
      <c r="E36" s="415"/>
      <c r="F36" s="26"/>
      <c r="G36" s="428">
        <v>18</v>
      </c>
      <c r="H36" s="429"/>
      <c r="I36" s="387" t="s">
        <v>67</v>
      </c>
      <c r="J36" s="388"/>
      <c r="K36" s="36"/>
      <c r="L36" s="37"/>
      <c r="M36" s="37"/>
      <c r="N36" s="37"/>
      <c r="O36" s="37"/>
      <c r="P36" s="37" t="s">
        <v>32</v>
      </c>
      <c r="Q36" s="37">
        <v>36</v>
      </c>
      <c r="R36" s="37"/>
      <c r="S36" s="37"/>
      <c r="T36" s="37"/>
      <c r="U36" s="37"/>
      <c r="V36" s="37"/>
      <c r="W36" s="37"/>
      <c r="X36" s="37"/>
      <c r="Y36" s="37"/>
      <c r="Z36" s="37">
        <f t="shared" si="0"/>
        <v>16.5</v>
      </c>
      <c r="AA36" s="25"/>
    </row>
    <row r="37" spans="1:27" ht="16.149999999999999" customHeight="1">
      <c r="A37" s="1"/>
      <c r="B37" s="1"/>
      <c r="C37" s="410"/>
      <c r="D37" s="414"/>
      <c r="E37" s="415"/>
      <c r="F37" s="26"/>
      <c r="G37" s="430"/>
      <c r="H37" s="431"/>
      <c r="I37" s="389"/>
      <c r="J37" s="390"/>
      <c r="K37" s="36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>
        <f t="shared" si="0"/>
        <v>17</v>
      </c>
      <c r="AA37" s="25"/>
    </row>
    <row r="38" spans="1:27" ht="16.149999999999999" customHeight="1">
      <c r="A38" s="1"/>
      <c r="B38" s="1"/>
      <c r="C38" s="411"/>
      <c r="D38" s="416"/>
      <c r="E38" s="417"/>
      <c r="F38" s="26"/>
      <c r="G38" s="432"/>
      <c r="H38" s="433"/>
      <c r="I38" s="391"/>
      <c r="J38" s="392"/>
      <c r="K38" s="36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>
        <f t="shared" si="0"/>
        <v>17.5</v>
      </c>
      <c r="AA38" s="25"/>
    </row>
    <row r="39" spans="1:27" ht="26.1" customHeight="1">
      <c r="A39" s="1"/>
      <c r="B39" s="1"/>
      <c r="C39" s="1"/>
      <c r="D39" s="1"/>
      <c r="E39" s="1"/>
      <c r="F39" s="26"/>
      <c r="G39" s="1"/>
      <c r="H39" s="1"/>
      <c r="I39" s="1"/>
      <c r="J39" s="1"/>
      <c r="K39" s="36"/>
      <c r="L39" s="37"/>
      <c r="M39" s="37"/>
      <c r="N39" s="37"/>
      <c r="O39" s="37"/>
      <c r="P39" s="37" t="s">
        <v>35</v>
      </c>
      <c r="Q39" s="44"/>
      <c r="R39" s="37"/>
      <c r="S39" s="37"/>
      <c r="T39" s="37"/>
      <c r="U39" s="37"/>
      <c r="V39" s="37"/>
      <c r="W39" s="37"/>
      <c r="X39" s="37"/>
      <c r="Y39" s="37"/>
      <c r="Z39" s="37">
        <f t="shared" si="0"/>
        <v>18</v>
      </c>
      <c r="AA39" s="25"/>
    </row>
    <row r="40" spans="1:27" ht="20.100000000000001" customHeight="1">
      <c r="A40" s="1"/>
      <c r="B40" s="7"/>
      <c r="C40" s="393" t="s">
        <v>76</v>
      </c>
      <c r="D40" s="394"/>
      <c r="E40" s="394"/>
      <c r="F40" s="394"/>
      <c r="G40" s="394"/>
      <c r="H40" s="394"/>
      <c r="I40" s="394"/>
      <c r="J40" s="395"/>
      <c r="K40" s="38"/>
      <c r="L40" s="37"/>
      <c r="M40" s="37"/>
      <c r="N40" s="37"/>
      <c r="O40" s="37"/>
      <c r="P40" s="37" t="s">
        <v>33</v>
      </c>
      <c r="Q40" s="43">
        <f>R34</f>
        <v>17.777777777777779</v>
      </c>
      <c r="R40" s="37"/>
      <c r="S40" s="37"/>
      <c r="T40" s="37"/>
      <c r="U40" s="37"/>
      <c r="V40" s="37"/>
      <c r="W40" s="37"/>
      <c r="X40" s="37"/>
      <c r="Y40" s="37"/>
      <c r="Z40" s="37">
        <f t="shared" si="0"/>
        <v>18.5</v>
      </c>
      <c r="AA40" s="25"/>
    </row>
    <row r="41" spans="1:27" ht="28.5" customHeight="1">
      <c r="A41" s="1"/>
      <c r="B41" s="7"/>
      <c r="C41" s="396"/>
      <c r="D41" s="397"/>
      <c r="E41" s="397"/>
      <c r="F41" s="397"/>
      <c r="G41" s="397"/>
      <c r="H41" s="397"/>
      <c r="I41" s="397"/>
      <c r="J41" s="398"/>
      <c r="K41" s="38"/>
      <c r="L41" s="37"/>
      <c r="M41" s="37"/>
      <c r="N41" s="37"/>
      <c r="O41" s="37"/>
      <c r="P41" s="37" t="s">
        <v>35</v>
      </c>
      <c r="Q41" s="44"/>
      <c r="R41" s="37"/>
      <c r="S41" s="37"/>
      <c r="T41" s="37"/>
      <c r="U41" s="37"/>
      <c r="V41" s="37"/>
      <c r="W41" s="37"/>
      <c r="X41" s="37"/>
      <c r="Y41" s="37"/>
      <c r="Z41" s="37">
        <f>Z40+0.5</f>
        <v>19</v>
      </c>
      <c r="AA41" s="25"/>
    </row>
    <row r="42" spans="1:27" ht="28.5" customHeight="1">
      <c r="A42" s="1"/>
      <c r="B42" s="7"/>
      <c r="C42" s="399"/>
      <c r="D42" s="400"/>
      <c r="E42" s="400"/>
      <c r="F42" s="400"/>
      <c r="G42" s="400"/>
      <c r="H42" s="400"/>
      <c r="I42" s="400"/>
      <c r="J42" s="401"/>
      <c r="K42" s="38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>
        <f t="shared" si="0"/>
        <v>19.5</v>
      </c>
    </row>
    <row r="43" spans="1:27" ht="28.5" customHeight="1">
      <c r="A43" s="1"/>
      <c r="B43" s="7"/>
      <c r="C43" s="399"/>
      <c r="D43" s="400"/>
      <c r="E43" s="400"/>
      <c r="F43" s="400"/>
      <c r="G43" s="400"/>
      <c r="H43" s="400"/>
      <c r="I43" s="400"/>
      <c r="J43" s="401"/>
      <c r="K43" s="38"/>
      <c r="L43" s="37"/>
      <c r="M43" s="37"/>
      <c r="N43" s="37"/>
      <c r="O43" s="37"/>
      <c r="P43" s="37"/>
      <c r="Q43" s="37" t="s">
        <v>77</v>
      </c>
      <c r="R43" s="37"/>
      <c r="S43" s="37"/>
      <c r="T43" s="37"/>
      <c r="U43" s="37"/>
      <c r="V43" s="37"/>
      <c r="W43" s="37"/>
      <c r="X43" s="37"/>
      <c r="Y43" s="37"/>
      <c r="Z43" s="37">
        <f>Z42+0.5</f>
        <v>20</v>
      </c>
    </row>
    <row r="44" spans="1:27" ht="28.5" customHeight="1">
      <c r="A44" s="1"/>
      <c r="B44" s="7"/>
      <c r="C44" s="399"/>
      <c r="D44" s="400"/>
      <c r="E44" s="400"/>
      <c r="F44" s="400"/>
      <c r="G44" s="400"/>
      <c r="H44" s="400"/>
      <c r="I44" s="400"/>
      <c r="J44" s="401"/>
      <c r="K44" s="38"/>
      <c r="L44" s="37"/>
      <c r="M44" s="37"/>
      <c r="N44" s="37"/>
      <c r="O44" s="37"/>
      <c r="P44" s="37"/>
      <c r="Q44" s="37" t="s">
        <v>27</v>
      </c>
      <c r="R44" s="37"/>
      <c r="S44" s="37"/>
      <c r="T44" s="37"/>
      <c r="U44" s="37"/>
      <c r="V44" s="37"/>
      <c r="W44" s="37"/>
      <c r="X44" s="37"/>
      <c r="Y44" s="37"/>
      <c r="Z44" s="37"/>
    </row>
    <row r="45" spans="1:27" ht="28.5" customHeight="1">
      <c r="A45" s="1"/>
      <c r="B45" s="7"/>
      <c r="C45" s="399"/>
      <c r="D45" s="400"/>
      <c r="E45" s="400"/>
      <c r="F45" s="400"/>
      <c r="G45" s="400"/>
      <c r="H45" s="400"/>
      <c r="I45" s="400"/>
      <c r="J45" s="401"/>
      <c r="K45" s="38"/>
      <c r="L45" s="37"/>
      <c r="M45" s="37"/>
      <c r="N45" s="37"/>
      <c r="O45" s="37"/>
      <c r="P45" s="37"/>
      <c r="Q45" s="37" t="s">
        <v>29</v>
      </c>
      <c r="R45" s="37"/>
      <c r="S45" s="37"/>
      <c r="T45" s="37"/>
      <c r="U45" s="37"/>
      <c r="V45" s="37"/>
      <c r="W45" s="37"/>
      <c r="X45" s="37"/>
      <c r="Y45" s="37"/>
      <c r="Z45" s="37"/>
    </row>
    <row r="46" spans="1:27" ht="28.5" customHeight="1">
      <c r="A46" s="1"/>
      <c r="B46" s="7"/>
      <c r="C46" s="399"/>
      <c r="D46" s="400"/>
      <c r="E46" s="400"/>
      <c r="F46" s="400"/>
      <c r="G46" s="400"/>
      <c r="H46" s="400"/>
      <c r="I46" s="400"/>
      <c r="J46" s="401"/>
      <c r="K46" s="38"/>
      <c r="L46" s="37"/>
      <c r="M46" s="37"/>
      <c r="N46" s="37"/>
      <c r="O46" s="37"/>
      <c r="P46" s="37"/>
      <c r="Q46" s="37" t="s">
        <v>31</v>
      </c>
      <c r="R46" s="37"/>
      <c r="S46" s="37"/>
      <c r="T46" s="37"/>
      <c r="U46" s="37"/>
      <c r="V46" s="37"/>
      <c r="W46" s="37"/>
      <c r="X46" s="37"/>
      <c r="Y46" s="37"/>
      <c r="Z46" s="37"/>
    </row>
    <row r="47" spans="1:27" ht="28.5" customHeight="1">
      <c r="A47" s="1"/>
      <c r="B47" s="7"/>
      <c r="C47" s="399"/>
      <c r="D47" s="400"/>
      <c r="E47" s="400"/>
      <c r="F47" s="400"/>
      <c r="G47" s="400"/>
      <c r="H47" s="400"/>
      <c r="I47" s="400"/>
      <c r="J47" s="401"/>
      <c r="K47" s="38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7" ht="28.5" customHeight="1">
      <c r="A48" s="1"/>
      <c r="B48" s="7"/>
      <c r="C48" s="399"/>
      <c r="D48" s="400"/>
      <c r="E48" s="400"/>
      <c r="F48" s="400"/>
      <c r="G48" s="400"/>
      <c r="H48" s="400"/>
      <c r="I48" s="400"/>
      <c r="J48" s="401"/>
      <c r="K48" s="38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28.5" customHeight="1">
      <c r="A49" s="1"/>
      <c r="B49" s="7"/>
      <c r="C49" s="399"/>
      <c r="D49" s="400"/>
      <c r="E49" s="400"/>
      <c r="F49" s="400"/>
      <c r="G49" s="400"/>
      <c r="H49" s="400"/>
      <c r="I49" s="400"/>
      <c r="J49" s="401"/>
      <c r="K49" s="38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28.5" customHeight="1">
      <c r="A50" s="1"/>
      <c r="B50" s="7"/>
      <c r="C50" s="399"/>
      <c r="D50" s="400"/>
      <c r="E50" s="400"/>
      <c r="F50" s="400"/>
      <c r="G50" s="400"/>
      <c r="H50" s="400"/>
      <c r="I50" s="400"/>
      <c r="J50" s="401"/>
      <c r="K50" s="38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28.5" customHeight="1">
      <c r="A51" s="1"/>
      <c r="B51" s="7"/>
      <c r="C51" s="399"/>
      <c r="D51" s="400"/>
      <c r="E51" s="400"/>
      <c r="F51" s="400"/>
      <c r="G51" s="400"/>
      <c r="H51" s="400"/>
      <c r="I51" s="400"/>
      <c r="J51" s="401"/>
      <c r="K51" s="38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28.5" customHeight="1">
      <c r="A52" s="1"/>
      <c r="B52" s="7"/>
      <c r="C52" s="402"/>
      <c r="D52" s="403"/>
      <c r="E52" s="403"/>
      <c r="F52" s="403"/>
      <c r="G52" s="403"/>
      <c r="H52" s="403"/>
      <c r="I52" s="403"/>
      <c r="J52" s="404"/>
      <c r="K52" s="38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>
      <c r="A53" s="1"/>
      <c r="B53" s="26"/>
      <c r="C53" s="31"/>
      <c r="D53" s="31"/>
      <c r="E53" s="31"/>
      <c r="F53" s="31"/>
      <c r="G53" s="31"/>
      <c r="H53" s="31"/>
      <c r="I53" s="31"/>
      <c r="J53" s="31"/>
      <c r="K53" s="45"/>
      <c r="L53" s="46"/>
      <c r="M53" s="46"/>
      <c r="N53" s="46"/>
      <c r="O53" s="46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>
      <c r="A54" s="1"/>
      <c r="B54" s="1"/>
      <c r="C54" s="1"/>
      <c r="D54" s="1"/>
      <c r="E54" s="1"/>
      <c r="F54" s="26"/>
      <c r="G54" s="1"/>
      <c r="H54" s="1"/>
      <c r="I54" s="1"/>
      <c r="J54" s="1"/>
      <c r="K54" s="36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409.15" customHeight="1">
      <c r="A55" s="1"/>
      <c r="B55" s="1"/>
      <c r="C55" s="1"/>
      <c r="D55" s="1"/>
      <c r="E55" s="1"/>
      <c r="F55" s="26"/>
      <c r="G55" s="1"/>
      <c r="H55" s="1"/>
      <c r="I55" s="1"/>
      <c r="J55" s="1"/>
      <c r="K55" s="36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</sheetData>
  <mergeCells count="31">
    <mergeCell ref="C1:J1"/>
    <mergeCell ref="G3:J3"/>
    <mergeCell ref="G4:J4"/>
    <mergeCell ref="G5:J5"/>
    <mergeCell ref="E6:F6"/>
    <mergeCell ref="G6:J6"/>
    <mergeCell ref="E20:F20"/>
    <mergeCell ref="G7:J7"/>
    <mergeCell ref="G8:J8"/>
    <mergeCell ref="C10:F10"/>
    <mergeCell ref="F11:J11"/>
    <mergeCell ref="D12:J12"/>
    <mergeCell ref="E13:F13"/>
    <mergeCell ref="E14:F14"/>
    <mergeCell ref="E15:F15"/>
    <mergeCell ref="D17:J17"/>
    <mergeCell ref="E18:F18"/>
    <mergeCell ref="E19:F19"/>
    <mergeCell ref="I36:J38"/>
    <mergeCell ref="C40:J40"/>
    <mergeCell ref="C41:J52"/>
    <mergeCell ref="D22:J22"/>
    <mergeCell ref="E23:F23"/>
    <mergeCell ref="E24:F24"/>
    <mergeCell ref="E25:F25"/>
    <mergeCell ref="C27:C38"/>
    <mergeCell ref="D27:E38"/>
    <mergeCell ref="G27:J27"/>
    <mergeCell ref="G30:J32"/>
    <mergeCell ref="G33:J33"/>
    <mergeCell ref="G36:H38"/>
  </mergeCells>
  <conditionalFormatting sqref="G25:J25">
    <cfRule type="duplicateValues" dxfId="8" priority="1"/>
  </conditionalFormatting>
  <conditionalFormatting sqref="G13:J13">
    <cfRule type="duplicateValues" dxfId="7" priority="9"/>
  </conditionalFormatting>
  <conditionalFormatting sqref="G14:J14">
    <cfRule type="duplicateValues" dxfId="6" priority="8"/>
  </conditionalFormatting>
  <conditionalFormatting sqref="G15:J15">
    <cfRule type="duplicateValues" dxfId="5" priority="7"/>
  </conditionalFormatting>
  <conditionalFormatting sqref="G18:J18">
    <cfRule type="duplicateValues" dxfId="4" priority="6"/>
  </conditionalFormatting>
  <conditionalFormatting sqref="G19:J19">
    <cfRule type="duplicateValues" dxfId="3" priority="5"/>
  </conditionalFormatting>
  <conditionalFormatting sqref="G20:J20">
    <cfRule type="duplicateValues" dxfId="2" priority="4"/>
  </conditionalFormatting>
  <conditionalFormatting sqref="G23:J23">
    <cfRule type="duplicateValues" dxfId="1" priority="3"/>
  </conditionalFormatting>
  <conditionalFormatting sqref="G24:J24">
    <cfRule type="duplicateValues" dxfId="0" priority="2"/>
  </conditionalFormatting>
  <dataValidations count="42">
    <dataValidation type="list" allowBlank="1" showInputMessage="1" showErrorMessage="1" sqref="G36:H38">
      <formula1>$Z$3:$Z$43</formula1>
    </dataValidation>
    <dataValidation type="list" allowBlank="1" showInputMessage="1" showErrorMessage="1" sqref="D6">
      <formula1>"Activités physiques pour tous,Activités aquatiques et de la natation"</formula1>
    </dataValidation>
    <dataValidation type="list" showInputMessage="1" showErrorMessage="1" sqref="E6:F6">
      <formula1>"E1-Prendre en compte les spécificités des publics et de la structure d’exercice,E2-Mettre en œuvre un projet d’animation,E3-Gérer un projet dans le secteur du sport"</formula1>
    </dataValidation>
    <dataValidation showInputMessage="1" sqref="D4 A2"/>
    <dataValidation allowBlank="1" showInputMessage="1" sqref="D2"/>
    <dataValidation type="list" allowBlank="1" showErrorMessage="1" promptTitle="Statut de l'enseignant" sqref="C4">
      <formula1>"M,Mme"</formula1>
    </dataValidation>
    <dataValidation allowBlank="1" showInputMessage="1" showErrorMessage="1" prompt="Langage inadapté (Inactif)" sqref="G13"/>
    <dataValidation allowBlank="1" showInputMessage="1" showErrorMessage="1" prompt="Langage clair et adapté (Actif)" sqref="H13"/>
    <dataValidation allowBlank="1" showInputMessage="1" showErrorMessage="1" prompt="Travail explicite de la langue dans des situations qui s'y prêtent (Réactif)" sqref="I13"/>
    <dataValidation allowBlank="1" showInputMessage="1" showErrorMessage="1" prompt="Projet de formation au sein de la classe (Construction, pro-actif)" sqref="J13"/>
    <dataValidation allowBlank="1" showInputMessage="1" showErrorMessage="1" prompt="Situations d'enseignement inexistantes. Situations d'apprentissage inadaptées aux élèves" sqref="G14"/>
    <dataValidation allowBlank="1" showInputMessage="1" showErrorMessage="1" prompt="Mêmes situations données à tous : il va aider les élèves qui ont des difficultés (forts, moyens, faibles). Il informe" sqref="H14"/>
    <dataValidation allowBlank="1" showInputMessage="1" showErrorMessage="1" prompt="Il propose des activités différentes, il connaît le fonctionnement des élèves (intelligences multiples). Il aide" sqref="I14"/>
    <dataValidation allowBlank="1" showInputMessage="1" showErrorMessage="1" prompt="Il construit sa séquence en ayant anticipé sur les besoins de différenciation, d'adaptation. Connaissance de ses élèves. Il aide, il diversifie, il écoute, il adapte." sqref="J14"/>
    <dataValidation allowBlank="1" showInputMessage="1" showErrorMessage="1" prompt="Gestion de classe inadaptée" sqref="G15"/>
    <dataValidation allowBlank="1" showInputMessage="1" showErrorMessage="1" prompt="Pose un cadre pas toujours adapté et anxiogène." sqref="H15"/>
    <dataValidation allowBlank="1" showInputMessage="1" showErrorMessage="1" prompt="Veille à ce que les élèves comprennent et acceptent  le cadre (Implication des élèves, explicitation du cadre). Mais défaut de la notion de cadre, encore ancrée. Flexibilité et adaptation fragile parfois." sqref="I15"/>
    <dataValidation allowBlank="1" showInputMessage="1" showErrorMessage="1" prompt="Construction de l'autonomie : collaboration entre les élèves, capacité d'écoute et d'échange. Soucis des enjeux du climat scolaire." sqref="J15"/>
    <dataValidation allowBlank="1" showInputMessage="1" showErrorMessage="1" prompt="Ne s'inscrit pas dans une démarche collective" sqref="G18"/>
    <dataValidation allowBlank="1" showInputMessage="1" showErrorMessage="1" prompt="S'inscrit passivement dans des projets existants" sqref="H18"/>
    <dataValidation allowBlank="1" showInputMessage="1" showErrorMessage="1" prompt="Propose et construit. Fédère et mutualise maladroitement." sqref="I18"/>
    <dataValidation allowBlank="1" showInputMessage="1" showErrorMessage="1" prompt="Projet construit par rapport à un diagnostic (échelle, contexte, dépasse le cadre de sa propre discipline)" sqref="J18"/>
    <dataValidation allowBlank="1" showInputMessage="1" showErrorMessage="1" prompt="Absence(manque) de lien avec la communauté éducative" sqref="G19"/>
    <dataValidation allowBlank="1" showInputMessage="1" showErrorMessage="1" prompt="Met en œuvre des procédures convenues dans l'EPLE (sa visée c'est LUI)" sqref="H19"/>
    <dataValidation allowBlank="1" showInputMessage="1" showErrorMessage="1" prompt="Prend des initiatives pour résoudre des problèmes qui se présentent, va au-delà des procédures (sa visée c'est l'élève)" sqref="I19"/>
    <dataValidation allowBlank="1" showInputMessage="1" showErrorMessage="1" prompt="Construit des procédures (regard global, collectif, fonctionnement global de l'EPLE, sa visée c'est l'EPLE)" sqref="J19"/>
    <dataValidation allowBlank="1" showInputMessage="1" showErrorMessage="1" prompt="Manque d'assiduité et de ponctualité, décisions injustes ou absentes" sqref="G20"/>
    <dataValidation allowBlank="1" showInputMessage="1" showErrorMessage="1" prompt="Collabore avec la Vie scolaire et ses collègues. Veille à la sécurité des élèves" sqref="H20"/>
    <dataValidation allowBlank="1" showInputMessage="1" showErrorMessage="1" prompt="Connaît les élèves, anticipe sur les difficultés, réagit de manière pertinente et proportionnée" sqref="I20"/>
    <dataValidation allowBlank="1" showInputMessage="1" showErrorMessage="1" prompt="Pratique une pédagogie innovante, enrichie par la recherche en pédagogie. Evaluation contractualisée" sqref="J20"/>
    <dataValidation allowBlank="1" showInputMessage="1" showErrorMessage="1" prompt="Règlement intérieur et chartes d'usage négligés" sqref="G23"/>
    <dataValidation allowBlank="1" showInputMessage="1" showErrorMessage="1" prompt="Fait vivre les valeurs républicaines dans la classe" sqref="H23"/>
    <dataValidation allowBlank="1" showInputMessage="1" showErrorMessage="1" prompt="A l'échelle de l'établissement" sqref="I23"/>
    <dataValidation allowBlank="1" showInputMessage="1" showErrorMessage="1" prompt="S'implique dans des missions de référent. Sait proposer stratégiquement et démocratiquement des amendements du règlement intérieur." sqref="J23"/>
    <dataValidation allowBlank="1" showInputMessage="1" showErrorMessage="1" prompt="Ne participe pas à la construction des parcours des élèves" sqref="G24"/>
    <dataValidation allowBlank="1" showInputMessage="1" showErrorMessage="1" prompt="Respecte ses obligations professionnelles (suit ce qui existe mais reste dans son seul champ disciplinaire)" sqref="H24"/>
    <dataValidation allowBlank="1" showInputMessage="1" showErrorMessage="1" prompt="Construit des parcours différenciés (pilote, force de proposition). Méconnait l'actualité des dispositifs." sqref="I24"/>
    <dataValidation allowBlank="1" showInputMessage="1" showErrorMessage="1" prompt="Décloisone sa discipline pour construire des parcours différenciés. Connaissance des &quot;Parcours&quot;: &quot;Avenir&quot;, &quot;Santé&quot;, &quot;Citoyen&quot;…" sqref="J24"/>
    <dataValidation allowBlank="1" showInputMessage="1" showErrorMessage="1" prompt="Absence, refus de formation" sqref="G25"/>
    <dataValidation allowBlank="1" showInputMessage="1" showErrorMessage="1" prompt="S'inscrit dans des formations conseillées pour améliorer sa pratique" sqref="H25"/>
    <dataValidation allowBlank="1" showInputMessage="1" showErrorMessage="1" prompt="S'inscrit dans des formations pour ouvrir son champ d'intervention, de compétence (analyse réfléxive)" sqref="I25"/>
    <dataValidation allowBlank="1" showInputMessage="1" showErrorMessage="1" prompt="Propose, pilote des formations" sqref="J25"/>
  </dataValidations>
  <printOptions horizontalCentered="1"/>
  <pageMargins left="0.25" right="0.25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E1</vt:lpstr>
      <vt:lpstr>E2 S1</vt:lpstr>
      <vt:lpstr>E2 S2 APT (1)</vt:lpstr>
      <vt:lpstr>E2 S2 APT (2)</vt:lpstr>
      <vt:lpstr>E2 S3</vt:lpstr>
      <vt:lpstr>E3</vt:lpstr>
      <vt:lpstr>Feuil1 (2)</vt:lpstr>
      <vt:lpstr>'E1'!Zone_d_impression</vt:lpstr>
      <vt:lpstr>'E2 S1'!Zone_d_impression</vt:lpstr>
      <vt:lpstr>'E2 S2 APT (1)'!Zone_d_impression</vt:lpstr>
      <vt:lpstr>'E2 S2 APT (2)'!Zone_d_impression</vt:lpstr>
      <vt:lpstr>'E2 S3'!Zone_d_impression</vt:lpstr>
      <vt:lpstr>'E3'!Zone_d_impression</vt:lpstr>
      <vt:lpstr>'Feuil1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Windows</cp:lastModifiedBy>
  <cp:lastPrinted>2018-10-15T17:47:38Z</cp:lastPrinted>
  <dcterms:created xsi:type="dcterms:W3CDTF">2018-06-27T09:47:26Z</dcterms:created>
  <dcterms:modified xsi:type="dcterms:W3CDTF">2021-04-26T06:52:10Z</dcterms:modified>
</cp:coreProperties>
</file>